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1.16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<sst xmlns="http://schemas.openxmlformats.org/spreadsheetml/2006/main" count="336" uniqueCount="127">
  <si>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</si>
  <si>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</si>
  <si>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</si>
  <si>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</si>
  <si>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</si>
  <si>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</si>
  <si>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</si>
  <si>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</si>
  <si>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</si>
  <si>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</si>
  <si>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</si>
  <si>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</si>
  <si>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</si>
  <si>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</si>
  <si>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М.П.</t>
  </si>
  <si>
    <t>Приложение 2</t>
  </si>
  <si>
    <t>тыс. рублей</t>
  </si>
  <si>
    <t>Регистрационный код долгового обязательства</t>
  </si>
  <si>
    <t>Вид и наименование долгового обязательства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</si>
  <si>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</si>
  <si>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</si>
  <si>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</si>
  <si>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</si>
  <si>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</si>
  <si>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</si>
  <si>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</si>
  <si>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</si>
  <si>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</si>
  <si>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</si>
  <si>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</si>
  <si>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</si>
  <si>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Объем погашения основного долга (номинала)</t>
  </si>
  <si>
    <t>Итого</t>
  </si>
  <si>
    <t>Объем расходов на обслуживание долга (в том числе, проценты, штрафы, прочие расходы).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</si>
  <si>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</si>
  <si>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</si>
  <si>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</si>
  <si>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</si>
  <si>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</si>
  <si>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</si>
  <si>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</si>
  <si>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</si>
  <si>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</si>
  <si>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</si>
  <si>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</si>
  <si>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График погашения долговых обязательств МО Куйтунский район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</si>
  <si>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</si>
  <si>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</si>
  <si>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</si>
  <si>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</si>
  <si>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</si>
  <si>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</si>
  <si>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</si>
  <si>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</si>
  <si>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</si>
  <si>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</si>
  <si>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</si>
  <si>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</si>
  <si>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</si>
  <si>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</si>
  <si>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</si>
  <si>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</si>
  <si>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</si>
  <si>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</si>
  <si>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</si>
  <si>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</si>
  <si>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</si>
  <si>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</si>
  <si>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2014    январь</t>
  </si>
  <si>
    <t>2014   декабрь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</si>
  <si>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</si>
  <si>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</si>
  <si>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</si>
  <si>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</si>
  <si>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</si>
  <si>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</si>
  <si>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</si>
  <si>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</si>
  <si>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</si>
  <si>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</si>
  <si>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</si>
  <si>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</si>
  <si>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</si>
  <si>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>МП</t>
  </si>
  <si>
    <t xml:space="preserve">Выписка из долговой книги муниципального образования Куйтунский район </t>
  </si>
  <si>
    <t>к Порядку ведения долговой книги муниципального образования Куйтунскийи район, утвержденному постановление администрации муниципального образования Куйтунский район от 14.04.2014г. № 252-п</t>
  </si>
  <si>
    <t>Начальник финансового управления администрации муниципального образования Куйтунский район</t>
  </si>
  <si>
    <t>____________________Г.Ф. Костюкевич</t>
  </si>
  <si>
    <t xml:space="preserve">Начальник финансового управления администрации муниципального образования Куйтунский район                                     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</si>
  <si>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</si>
  <si>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</si>
  <si>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</si>
  <si>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</si>
  <si>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</si>
  <si>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Приложение 1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</si>
  <si>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Периоды погашения долгового обязательства (год 2015)</t>
  </si>
  <si>
    <t xml:space="preserve">ИТОГО в 2015г. </t>
  </si>
  <si>
    <t xml:space="preserve"> декабрь</t>
  </si>
  <si>
    <t>28.08.2015</t>
  </si>
  <si>
    <t>Договор о предоставлении бюджетного кредита от 22.09.2015 № 34</t>
  </si>
  <si>
    <t>2-15-0001</t>
  </si>
  <si>
    <t xml:space="preserve">Объем муниципального долга по состоянию на 01.10.2015г. - </t>
  </si>
  <si>
    <t>22.09.2015</t>
  </si>
  <si>
    <t>Распоряжение Правительства Иркутской области от 22.09.2015г. № 5369-рп</t>
  </si>
  <si>
    <t>муниципальное образование Куйтунский район</t>
  </si>
  <si>
    <t>министерство финансов Иркутской области</t>
  </si>
  <si>
    <t>1/4 ставки рефинансирования ЦБ РФ</t>
  </si>
  <si>
    <t>Г.Ф.Костюкевич</t>
  </si>
  <si>
    <t>Верхний предел муниципального долга, установленный по состоянию на 01.10.2015г.  - 47029 тыс.руб.</t>
  </si>
  <si>
    <t>Предельный объем расходов на обслуживание муниципального долга - 1563,2 тыс. руб.</t>
  </si>
  <si>
    <t>Объем доходов без учета финансовой помощи из бюджетов других уровней бюджетной системы Российской Федерации - 105504,5 тыс.руб.</t>
  </si>
  <si>
    <t>по состоянию на 01.01.2016 г.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</si>
  <si>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</si>
  <si>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</si>
  <si>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</si>
  <si>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 xml:space="preserve">                                   по состоянию на 1 января 2016г.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</si>
  <si>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</si>
  <si>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</si>
  <si>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</si>
  <si>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</si>
  <si>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</si>
  <si>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</si>
  <si>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</si>
  <si>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</si>
  <si>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01.05.2016 г.</t>
  </si>
  <si>
    <t>Верхний предел муниципального долга, установленный по состоянию на 1 мая 2016г.  - 41380 тыс.руб.</t>
  </si>
  <si>
    <t xml:space="preserve">Объем муниципального долга по состоянию на 01.05.2016г.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</si>
</sst>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sz val="10"/>
      <color indexed="17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2" fontId="1" fillId="0" borderId="13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 vertical="center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33" borderId="10" xfId="0" applyNumberFormat="1" applyFont="1" applyFill="1" applyBorder="1" applyAlignment="1" applyProtection="1">
      <alignment horizontal="center" vertical="center"/>
      <protection hidden="1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10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5" xfId="0" applyNumberFormat="1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 applyProtection="1">
      <alignment/>
      <protection locked="0"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 applyProtection="1">
      <alignment horizontal="center" vertical="center"/>
      <protection locked="0"/>
    </xf>
    <xf numFmtId="166" fontId="18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166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0" xfId="0" applyFont="1" applyBorder="1" applyAlignment="1">
      <alignment wrapText="1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wrapText="1"/>
    </xf>
    <xf numFmtId="173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72" fontId="18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61" fillId="0" borderId="10" xfId="0" applyNumberFormat="1" applyFont="1" applyBorder="1" applyAlignment="1" applyProtection="1">
      <alignment horizontal="center" vertical="center"/>
      <protection locked="0"/>
    </xf>
    <xf numFmtId="2" fontId="61" fillId="0" borderId="10" xfId="0" applyNumberFormat="1" applyFont="1" applyBorder="1" applyAlignment="1" applyProtection="1">
      <alignment horizontal="center" vertical="center"/>
      <protection locked="0"/>
    </xf>
    <xf numFmtId="166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/>
    </xf>
    <xf numFmtId="49" fontId="61" fillId="0" borderId="13" xfId="0" applyNumberFormat="1" applyFont="1" applyBorder="1" applyAlignment="1">
      <alignment horizontal="center" vertical="center" wrapText="1"/>
    </xf>
    <xf numFmtId="2" fontId="61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6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22" fillId="0" borderId="1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 applyProtection="1">
      <alignment horizontal="left"/>
      <protection locked="0"/>
    </xf>
    <xf numFmtId="0" fontId="16" fillId="33" borderId="17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6" fillId="0" borderId="11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/>
    </xf>
    <xf numFmtId="2" fontId="16" fillId="33" borderId="11" xfId="0" applyNumberFormat="1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tabSelected="1" zoomScale="75" zoomScaleNormal="75" zoomScalePageLayoutView="0" workbookViewId="0" topLeftCell="A1">
      <selection activeCell="K55" sqref="K55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236" t="s">
        <v>61</v>
      </c>
      <c r="AB2" s="209"/>
      <c r="AC2" s="209"/>
      <c r="AD2" s="209"/>
      <c r="AE2" s="209"/>
      <c r="AF2" s="209"/>
      <c r="AG2" s="209"/>
    </row>
    <row r="3" spans="3:39" ht="20.25" customHeight="1">
      <c r="C3" s="61"/>
      <c r="D3" s="61"/>
      <c r="E3" s="61"/>
      <c r="F3" s="61"/>
      <c r="G3" s="247" t="s">
        <v>84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64"/>
      <c r="S3" s="61"/>
      <c r="T3" s="61"/>
      <c r="U3" s="61"/>
      <c r="AC3" s="208" t="s">
        <v>120</v>
      </c>
      <c r="AD3" s="208"/>
      <c r="AE3" s="208"/>
      <c r="AF3" s="208"/>
      <c r="AG3" s="208"/>
      <c r="AH3" s="209"/>
      <c r="AJ3" s="7"/>
      <c r="AK3" s="7"/>
      <c r="AL3" s="7"/>
      <c r="AM3" s="7"/>
    </row>
    <row r="4" spans="3:34" ht="0.75" customHeight="1">
      <c r="C4" s="61"/>
      <c r="D4" s="61"/>
      <c r="E4" s="61"/>
      <c r="F4" s="61"/>
      <c r="G4" s="61"/>
      <c r="H4" s="61"/>
      <c r="I4" s="61"/>
      <c r="J4" s="250"/>
      <c r="K4" s="250"/>
      <c r="L4" s="250"/>
      <c r="M4" s="250"/>
      <c r="N4" s="250"/>
      <c r="O4" s="250"/>
      <c r="P4" s="250"/>
      <c r="Q4" s="250"/>
      <c r="R4" s="250"/>
      <c r="S4" s="61"/>
      <c r="T4" s="61"/>
      <c r="U4" s="61"/>
      <c r="AC4" s="208"/>
      <c r="AD4" s="208"/>
      <c r="AE4" s="208"/>
      <c r="AF4" s="208"/>
      <c r="AG4" s="208"/>
      <c r="AH4" s="209"/>
    </row>
    <row r="5" spans="3:34" ht="15.75">
      <c r="C5" s="63"/>
      <c r="D5" s="61"/>
      <c r="E5" s="61"/>
      <c r="F5" s="61"/>
      <c r="G5" s="61"/>
      <c r="H5" s="61"/>
      <c r="I5" s="65"/>
      <c r="J5" s="248" t="s">
        <v>124</v>
      </c>
      <c r="K5" s="249"/>
      <c r="L5" s="249"/>
      <c r="M5" s="249"/>
      <c r="N5" s="249"/>
      <c r="O5" s="61"/>
      <c r="P5" s="61"/>
      <c r="Q5" s="61"/>
      <c r="R5" s="61"/>
      <c r="S5" s="61"/>
      <c r="T5" s="61"/>
      <c r="U5" s="61"/>
      <c r="AC5" s="208"/>
      <c r="AD5" s="208"/>
      <c r="AE5" s="208"/>
      <c r="AF5" s="208"/>
      <c r="AG5" s="208"/>
      <c r="AH5" s="209"/>
    </row>
    <row r="6" spans="3:34" ht="25.5" customHeight="1">
      <c r="C6" s="63" t="s">
        <v>46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AC6" s="208"/>
      <c r="AD6" s="208"/>
      <c r="AE6" s="208"/>
      <c r="AF6" s="208"/>
      <c r="AG6" s="208"/>
      <c r="AH6" s="209"/>
    </row>
    <row r="7" spans="3:34" ht="12" customHeight="1">
      <c r="C7" s="6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AC7" s="209"/>
      <c r="AD7" s="209"/>
      <c r="AE7" s="209"/>
      <c r="AF7" s="209"/>
      <c r="AG7" s="209"/>
      <c r="AH7" s="209"/>
    </row>
    <row r="8" spans="3:34" ht="15.75">
      <c r="C8" s="251" t="s">
        <v>125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AC8" s="209"/>
      <c r="AD8" s="209"/>
      <c r="AE8" s="209"/>
      <c r="AF8" s="209"/>
      <c r="AG8" s="209"/>
      <c r="AH8" s="209"/>
    </row>
    <row r="9" spans="3:21" ht="13.5" customHeight="1">
      <c r="C9" s="214" t="s">
        <v>35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3:21" s="1" customFormat="1" ht="12.75" customHeight="1">
      <c r="C10" s="214" t="s">
        <v>121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67"/>
      <c r="P10" s="67"/>
      <c r="Q10" s="67"/>
      <c r="R10" s="67"/>
      <c r="S10" s="57"/>
      <c r="T10" s="57"/>
      <c r="U10" s="57"/>
    </row>
    <row r="11" spans="3:21" ht="15.75">
      <c r="C11" s="215" t="s">
        <v>122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</row>
    <row r="12" spans="3:21" ht="15.75">
      <c r="C12" s="57" t="s">
        <v>126</v>
      </c>
      <c r="D12" s="57"/>
      <c r="E12" s="57"/>
      <c r="F12" s="57"/>
      <c r="G12" s="57"/>
      <c r="H12" s="57"/>
      <c r="I12" s="189" t="s">
        <v>123</v>
      </c>
      <c r="J12" s="57"/>
      <c r="K12" s="216"/>
      <c r="L12" s="216"/>
      <c r="M12" s="66"/>
      <c r="N12" s="66"/>
      <c r="O12" s="66"/>
      <c r="P12" s="66"/>
      <c r="Q12" s="66"/>
      <c r="R12" s="66"/>
      <c r="S12" s="66"/>
      <c r="T12" s="66"/>
      <c r="U12" s="61"/>
    </row>
    <row r="13" spans="6:33" ht="12.75">
      <c r="F13" t="s">
        <v>36</v>
      </c>
      <c r="AG13" t="s">
        <v>0</v>
      </c>
    </row>
    <row r="14" spans="1:36" ht="23.25" customHeight="1">
      <c r="A14" s="227" t="s">
        <v>47</v>
      </c>
      <c r="B14" s="205" t="s">
        <v>48</v>
      </c>
      <c r="C14" s="196" t="s">
        <v>1</v>
      </c>
      <c r="D14" s="196" t="s">
        <v>60</v>
      </c>
      <c r="E14" s="224" t="s">
        <v>49</v>
      </c>
      <c r="F14" s="196" t="s">
        <v>50</v>
      </c>
      <c r="G14" s="196" t="s">
        <v>51</v>
      </c>
      <c r="H14" s="196" t="s">
        <v>37</v>
      </c>
      <c r="I14" s="190" t="s">
        <v>2</v>
      </c>
      <c r="J14" s="191"/>
      <c r="K14" s="196" t="s">
        <v>44</v>
      </c>
      <c r="L14" s="196" t="s">
        <v>38</v>
      </c>
      <c r="M14" s="196" t="s">
        <v>39</v>
      </c>
      <c r="N14" s="217" t="s">
        <v>40</v>
      </c>
      <c r="O14" s="218"/>
      <c r="P14" s="218"/>
      <c r="Q14" s="218"/>
      <c r="R14" s="218"/>
      <c r="S14" s="198" t="s">
        <v>54</v>
      </c>
      <c r="T14" s="199"/>
      <c r="U14" s="231"/>
      <c r="V14" s="198" t="s">
        <v>3</v>
      </c>
      <c r="W14" s="199"/>
      <c r="X14" s="199"/>
      <c r="Y14" s="199"/>
      <c r="Z14" s="199"/>
      <c r="AA14" s="237" t="s">
        <v>55</v>
      </c>
      <c r="AB14" s="238"/>
      <c r="AC14" s="239"/>
      <c r="AD14" s="246" t="s">
        <v>34</v>
      </c>
      <c r="AE14" s="199"/>
      <c r="AF14" s="199"/>
      <c r="AG14" s="199"/>
      <c r="AH14" s="231"/>
      <c r="AI14" s="30"/>
      <c r="AJ14" s="30"/>
    </row>
    <row r="15" spans="1:36" ht="12.75">
      <c r="A15" s="227"/>
      <c r="B15" s="206"/>
      <c r="C15" s="210"/>
      <c r="D15" s="210"/>
      <c r="E15" s="225"/>
      <c r="F15" s="213"/>
      <c r="G15" s="196"/>
      <c r="H15" s="210"/>
      <c r="I15" s="192"/>
      <c r="J15" s="193"/>
      <c r="K15" s="197"/>
      <c r="L15" s="213"/>
      <c r="M15" s="213"/>
      <c r="N15" s="218"/>
      <c r="O15" s="218"/>
      <c r="P15" s="218"/>
      <c r="Q15" s="218"/>
      <c r="R15" s="218"/>
      <c r="S15" s="200"/>
      <c r="T15" s="201"/>
      <c r="U15" s="232"/>
      <c r="V15" s="200"/>
      <c r="W15" s="201"/>
      <c r="X15" s="201"/>
      <c r="Y15" s="201"/>
      <c r="Z15" s="201"/>
      <c r="AA15" s="240"/>
      <c r="AB15" s="241"/>
      <c r="AC15" s="242"/>
      <c r="AD15" s="233"/>
      <c r="AE15" s="234"/>
      <c r="AF15" s="234"/>
      <c r="AG15" s="234"/>
      <c r="AH15" s="235"/>
      <c r="AI15" s="31"/>
      <c r="AJ15" s="31"/>
    </row>
    <row r="16" spans="1:36" ht="28.5" customHeight="1">
      <c r="A16" s="227"/>
      <c r="B16" s="206"/>
      <c r="C16" s="210"/>
      <c r="D16" s="210"/>
      <c r="E16" s="225"/>
      <c r="F16" s="213"/>
      <c r="G16" s="196"/>
      <c r="H16" s="210"/>
      <c r="I16" s="194"/>
      <c r="J16" s="195"/>
      <c r="K16" s="197"/>
      <c r="L16" s="213"/>
      <c r="M16" s="213"/>
      <c r="N16" s="202" t="s">
        <v>6</v>
      </c>
      <c r="O16" s="202"/>
      <c r="P16" s="202"/>
      <c r="Q16" s="202" t="s">
        <v>5</v>
      </c>
      <c r="R16" s="202"/>
      <c r="S16" s="233"/>
      <c r="T16" s="234"/>
      <c r="U16" s="235"/>
      <c r="V16" s="228" t="s">
        <v>4</v>
      </c>
      <c r="W16" s="229"/>
      <c r="X16" s="230"/>
      <c r="Y16" s="202" t="s">
        <v>41</v>
      </c>
      <c r="Z16" s="202"/>
      <c r="AA16" s="243"/>
      <c r="AB16" s="244"/>
      <c r="AC16" s="245"/>
      <c r="AD16" s="228" t="s">
        <v>6</v>
      </c>
      <c r="AE16" s="229"/>
      <c r="AF16" s="230"/>
      <c r="AG16" s="228" t="s">
        <v>5</v>
      </c>
      <c r="AH16" s="230"/>
      <c r="AI16" s="31"/>
      <c r="AJ16" s="31"/>
    </row>
    <row r="17" spans="1:36" ht="42.75" customHeight="1">
      <c r="A17" s="227"/>
      <c r="B17" s="207"/>
      <c r="C17" s="210"/>
      <c r="D17" s="210"/>
      <c r="E17" s="226"/>
      <c r="F17" s="213"/>
      <c r="G17" s="196"/>
      <c r="H17" s="210"/>
      <c r="I17" s="88" t="s">
        <v>52</v>
      </c>
      <c r="J17" s="88" t="s">
        <v>53</v>
      </c>
      <c r="K17" s="197"/>
      <c r="L17" s="213"/>
      <c r="M17" s="213"/>
      <c r="N17" s="89" t="s">
        <v>42</v>
      </c>
      <c r="O17" s="89" t="s">
        <v>7</v>
      </c>
      <c r="P17" s="90" t="s">
        <v>8</v>
      </c>
      <c r="Q17" s="89" t="s">
        <v>42</v>
      </c>
      <c r="R17" s="89" t="s">
        <v>7</v>
      </c>
      <c r="S17" s="89" t="s">
        <v>42</v>
      </c>
      <c r="T17" s="89" t="s">
        <v>7</v>
      </c>
      <c r="U17" s="89" t="s">
        <v>8</v>
      </c>
      <c r="V17" s="89" t="s">
        <v>42</v>
      </c>
      <c r="W17" s="89" t="s">
        <v>7</v>
      </c>
      <c r="X17" s="89" t="s">
        <v>8</v>
      </c>
      <c r="Y17" s="89" t="s">
        <v>42</v>
      </c>
      <c r="Z17" s="89" t="s">
        <v>7</v>
      </c>
      <c r="AA17" s="89" t="s">
        <v>42</v>
      </c>
      <c r="AB17" s="89" t="s">
        <v>7</v>
      </c>
      <c r="AC17" s="89" t="s">
        <v>8</v>
      </c>
      <c r="AD17" s="89" t="s">
        <v>42</v>
      </c>
      <c r="AE17" s="89" t="s">
        <v>7</v>
      </c>
      <c r="AF17" s="89" t="s">
        <v>8</v>
      </c>
      <c r="AG17" s="89" t="s">
        <v>42</v>
      </c>
      <c r="AH17" s="89" t="s">
        <v>7</v>
      </c>
      <c r="AI17" s="32"/>
      <c r="AJ17" s="33"/>
    </row>
    <row r="18" spans="1:36" ht="12.75">
      <c r="A18" s="53">
        <v>1</v>
      </c>
      <c r="B18" s="53">
        <v>2</v>
      </c>
      <c r="C18" s="59">
        <v>3</v>
      </c>
      <c r="D18" s="59">
        <v>4</v>
      </c>
      <c r="E18" s="59">
        <v>5</v>
      </c>
      <c r="F18" s="59">
        <v>6</v>
      </c>
      <c r="G18" s="59">
        <v>7</v>
      </c>
      <c r="H18" s="59">
        <v>8</v>
      </c>
      <c r="I18" s="59">
        <v>9</v>
      </c>
      <c r="J18" s="59">
        <v>10</v>
      </c>
      <c r="K18" s="59">
        <v>11</v>
      </c>
      <c r="L18" s="59">
        <v>12</v>
      </c>
      <c r="M18" s="59">
        <v>13</v>
      </c>
      <c r="N18" s="60">
        <v>14</v>
      </c>
      <c r="O18" s="60">
        <v>15</v>
      </c>
      <c r="P18" s="60">
        <f>O18+1</f>
        <v>16</v>
      </c>
      <c r="Q18" s="60">
        <f>P18+1</f>
        <v>17</v>
      </c>
      <c r="R18" s="60">
        <v>18</v>
      </c>
      <c r="S18" s="60">
        <v>19</v>
      </c>
      <c r="T18" s="60">
        <v>20</v>
      </c>
      <c r="U18" s="60">
        <f aca="true" t="shared" si="0" ref="U18:AG18">T18+1</f>
        <v>21</v>
      </c>
      <c r="V18" s="60">
        <f t="shared" si="0"/>
        <v>22</v>
      </c>
      <c r="W18" s="60">
        <v>23</v>
      </c>
      <c r="X18" s="60">
        <f t="shared" si="0"/>
        <v>24</v>
      </c>
      <c r="Y18" s="60">
        <f t="shared" si="0"/>
        <v>25</v>
      </c>
      <c r="Z18" s="60">
        <v>26</v>
      </c>
      <c r="AA18" s="60">
        <v>28</v>
      </c>
      <c r="AB18" s="60">
        <v>29</v>
      </c>
      <c r="AC18" s="60">
        <v>30</v>
      </c>
      <c r="AD18" s="60">
        <v>31</v>
      </c>
      <c r="AE18" s="60">
        <v>32</v>
      </c>
      <c r="AF18" s="60">
        <f t="shared" si="0"/>
        <v>33</v>
      </c>
      <c r="AG18" s="60">
        <f t="shared" si="0"/>
        <v>34</v>
      </c>
      <c r="AH18" s="60">
        <v>35</v>
      </c>
      <c r="AI18" s="34"/>
      <c r="AJ18" s="34"/>
    </row>
    <row r="19" spans="1:37" ht="12.75">
      <c r="A19" s="211" t="s">
        <v>56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12"/>
      <c r="AI19" s="35"/>
      <c r="AJ19" s="35"/>
      <c r="AK19" s="35"/>
    </row>
    <row r="20" spans="1:37" ht="14.25" customHeight="1">
      <c r="A20" s="75"/>
      <c r="B20" s="75"/>
      <c r="C20" s="77"/>
      <c r="D20" s="77"/>
      <c r="E20" s="77"/>
      <c r="F20" s="78"/>
      <c r="G20" s="78"/>
      <c r="H20" s="79"/>
      <c r="I20" s="79"/>
      <c r="J20" s="80"/>
      <c r="K20" s="81"/>
      <c r="L20" s="82"/>
      <c r="M20" s="78"/>
      <c r="N20" s="81"/>
      <c r="O20" s="83"/>
      <c r="P20" s="83"/>
      <c r="Q20" s="83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85"/>
      <c r="AF20" s="85"/>
      <c r="AG20" s="84"/>
      <c r="AH20" s="84"/>
      <c r="AI20" s="3"/>
      <c r="AJ20" s="3"/>
      <c r="AK20" s="3"/>
    </row>
    <row r="21" spans="1:37" ht="12.75">
      <c r="A21" s="203" t="s">
        <v>9</v>
      </c>
      <c r="B21" s="204"/>
      <c r="C21" s="204"/>
      <c r="D21" s="76"/>
      <c r="E21" s="76"/>
      <c r="F21" s="76"/>
      <c r="G21" s="76"/>
      <c r="H21" s="86"/>
      <c r="I21" s="86"/>
      <c r="J21" s="87"/>
      <c r="K21" s="87"/>
      <c r="L21" s="87"/>
      <c r="M21" s="87"/>
      <c r="N21" s="74">
        <f aca="true" t="shared" si="1" ref="N21:AH21">SUM(N20)</f>
        <v>0</v>
      </c>
      <c r="O21" s="74">
        <f t="shared" si="1"/>
        <v>0</v>
      </c>
      <c r="P21" s="74">
        <f t="shared" si="1"/>
        <v>0</v>
      </c>
      <c r="Q21" s="74">
        <f t="shared" si="1"/>
        <v>0</v>
      </c>
      <c r="R21" s="74">
        <f t="shared" si="1"/>
        <v>0</v>
      </c>
      <c r="S21" s="74">
        <f t="shared" si="1"/>
        <v>0</v>
      </c>
      <c r="T21" s="74">
        <f t="shared" si="1"/>
        <v>0</v>
      </c>
      <c r="U21" s="74">
        <f t="shared" si="1"/>
        <v>0</v>
      </c>
      <c r="V21" s="74">
        <f t="shared" si="1"/>
        <v>0</v>
      </c>
      <c r="W21" s="74">
        <f t="shared" si="1"/>
        <v>0</v>
      </c>
      <c r="X21" s="74">
        <f t="shared" si="1"/>
        <v>0</v>
      </c>
      <c r="Y21" s="74">
        <f t="shared" si="1"/>
        <v>0</v>
      </c>
      <c r="Z21" s="74">
        <f t="shared" si="1"/>
        <v>0</v>
      </c>
      <c r="AA21" s="74">
        <f>SUM(AA20)</f>
        <v>0</v>
      </c>
      <c r="AB21" s="74">
        <f>SUM(AB20)</f>
        <v>0</v>
      </c>
      <c r="AC21" s="74">
        <f>SUM(AC20)</f>
        <v>0</v>
      </c>
      <c r="AD21" s="74">
        <f t="shared" si="1"/>
        <v>0</v>
      </c>
      <c r="AE21" s="74">
        <f t="shared" si="1"/>
        <v>0</v>
      </c>
      <c r="AF21" s="74">
        <f t="shared" si="1"/>
        <v>0</v>
      </c>
      <c r="AG21" s="74">
        <f t="shared" si="1"/>
        <v>0</v>
      </c>
      <c r="AH21" s="74">
        <f t="shared" si="1"/>
        <v>0</v>
      </c>
      <c r="AI21" s="36"/>
      <c r="AJ21" s="3"/>
      <c r="AK21" s="3"/>
    </row>
    <row r="22" spans="1:37" ht="12.75">
      <c r="A22" s="211" t="s">
        <v>57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12"/>
      <c r="AI22" s="3"/>
      <c r="AJ22" s="3"/>
      <c r="AK22" s="3"/>
    </row>
    <row r="23" spans="1:37" ht="99" customHeight="1">
      <c r="A23" s="73">
        <v>1</v>
      </c>
      <c r="B23" s="171" t="s">
        <v>70</v>
      </c>
      <c r="C23" s="54" t="s">
        <v>66</v>
      </c>
      <c r="D23" s="54" t="s">
        <v>71</v>
      </c>
      <c r="E23" s="54" t="s">
        <v>63</v>
      </c>
      <c r="F23" s="54" t="s">
        <v>64</v>
      </c>
      <c r="G23" s="54" t="s">
        <v>62</v>
      </c>
      <c r="H23" s="171" t="s">
        <v>70</v>
      </c>
      <c r="I23" s="98">
        <v>42720</v>
      </c>
      <c r="J23" s="54" t="s">
        <v>93</v>
      </c>
      <c r="K23" s="54">
        <v>11266000</v>
      </c>
      <c r="L23" s="54" t="s">
        <v>65</v>
      </c>
      <c r="M23" s="54" t="s">
        <v>43</v>
      </c>
      <c r="N23" s="54">
        <v>7511000</v>
      </c>
      <c r="O23" s="94">
        <v>409710.07</v>
      </c>
      <c r="P23" s="94">
        <v>0</v>
      </c>
      <c r="Q23" s="69">
        <v>3755000</v>
      </c>
      <c r="R23" s="69">
        <v>409710.07</v>
      </c>
      <c r="S23" s="54">
        <v>0</v>
      </c>
      <c r="T23" s="94">
        <v>0</v>
      </c>
      <c r="U23" s="94">
        <v>0</v>
      </c>
      <c r="V23" s="73">
        <v>0</v>
      </c>
      <c r="W23" s="73">
        <v>0</v>
      </c>
      <c r="X23" s="73">
        <f>SUM(X22)</f>
        <v>0</v>
      </c>
      <c r="Y23" s="73">
        <f>SUM(Y22)</f>
        <v>0</v>
      </c>
      <c r="Z23" s="94">
        <v>0</v>
      </c>
      <c r="AA23" s="54">
        <v>0</v>
      </c>
      <c r="AB23" s="94">
        <v>0</v>
      </c>
      <c r="AC23" s="94">
        <v>0</v>
      </c>
      <c r="AD23" s="73">
        <f>N23+S23-V23-AA23</f>
        <v>7511000</v>
      </c>
      <c r="AE23" s="73">
        <f>O23+T23-W23-Z23-AF23-AB23</f>
        <v>409710.07</v>
      </c>
      <c r="AF23" s="73">
        <f>SUM(AF22)</f>
        <v>0</v>
      </c>
      <c r="AG23" s="73">
        <v>3755000</v>
      </c>
      <c r="AH23" s="73">
        <v>409710.07</v>
      </c>
      <c r="AI23" s="3"/>
      <c r="AJ23" s="3"/>
      <c r="AK23" s="3"/>
    </row>
    <row r="24" spans="1:37" ht="103.5" customHeight="1">
      <c r="A24" s="172">
        <v>2</v>
      </c>
      <c r="B24" s="171" t="s">
        <v>72</v>
      </c>
      <c r="C24" s="54" t="s">
        <v>67</v>
      </c>
      <c r="D24" s="54" t="s">
        <v>73</v>
      </c>
      <c r="E24" s="54" t="s">
        <v>74</v>
      </c>
      <c r="F24" s="54" t="s">
        <v>64</v>
      </c>
      <c r="G24" s="54" t="s">
        <v>62</v>
      </c>
      <c r="H24" s="171" t="s">
        <v>72</v>
      </c>
      <c r="I24" s="98">
        <v>42727</v>
      </c>
      <c r="J24" s="54" t="s">
        <v>93</v>
      </c>
      <c r="K24" s="93">
        <v>6108000</v>
      </c>
      <c r="L24" s="54" t="s">
        <v>65</v>
      </c>
      <c r="M24" s="93" t="s">
        <v>43</v>
      </c>
      <c r="N24" s="93">
        <v>4072000</v>
      </c>
      <c r="O24" s="94">
        <v>222119.24</v>
      </c>
      <c r="P24" s="94">
        <v>0</v>
      </c>
      <c r="Q24" s="94">
        <v>2036000</v>
      </c>
      <c r="R24" s="94">
        <v>222119.24</v>
      </c>
      <c r="S24" s="94">
        <v>0</v>
      </c>
      <c r="T24" s="94">
        <v>0</v>
      </c>
      <c r="U24" s="94">
        <v>0</v>
      </c>
      <c r="V24" s="73">
        <v>0</v>
      </c>
      <c r="W24" s="73">
        <v>0</v>
      </c>
      <c r="X24" s="73">
        <f>SUM(X23)</f>
        <v>0</v>
      </c>
      <c r="Y24" s="73">
        <f>SUM(Y23)</f>
        <v>0</v>
      </c>
      <c r="Z24" s="94">
        <v>0</v>
      </c>
      <c r="AA24" s="93">
        <v>0</v>
      </c>
      <c r="AB24" s="94">
        <v>0</v>
      </c>
      <c r="AC24" s="94">
        <v>0</v>
      </c>
      <c r="AD24" s="73">
        <f>N24+S24-V24-Y24-AA24</f>
        <v>4072000</v>
      </c>
      <c r="AE24" s="73">
        <f>O24+T24-W24-Z24-AF24-AB24</f>
        <v>222119.24</v>
      </c>
      <c r="AF24" s="73">
        <f>SUM(AF23)</f>
        <v>0</v>
      </c>
      <c r="AG24" s="73">
        <v>2036000</v>
      </c>
      <c r="AH24" s="73">
        <v>222119.24</v>
      </c>
      <c r="AI24" s="3"/>
      <c r="AJ24" s="3"/>
      <c r="AK24" s="3"/>
    </row>
    <row r="25" spans="1:37" ht="102" customHeight="1">
      <c r="A25" s="138">
        <v>3</v>
      </c>
      <c r="B25" s="173" t="s">
        <v>76</v>
      </c>
      <c r="C25" s="130" t="s">
        <v>78</v>
      </c>
      <c r="D25" s="130" t="s">
        <v>75</v>
      </c>
      <c r="E25" s="130" t="s">
        <v>77</v>
      </c>
      <c r="F25" s="130" t="s">
        <v>64</v>
      </c>
      <c r="G25" s="130" t="s">
        <v>62</v>
      </c>
      <c r="H25" s="173" t="s">
        <v>76</v>
      </c>
      <c r="I25" s="131">
        <v>42930</v>
      </c>
      <c r="J25" s="130" t="s">
        <v>98</v>
      </c>
      <c r="K25" s="130">
        <v>13392000</v>
      </c>
      <c r="L25" s="130" t="s">
        <v>65</v>
      </c>
      <c r="M25" s="134" t="s">
        <v>43</v>
      </c>
      <c r="N25" s="130">
        <v>11160000</v>
      </c>
      <c r="O25" s="136">
        <v>609764.06</v>
      </c>
      <c r="P25" s="136">
        <v>0</v>
      </c>
      <c r="Q25" s="136">
        <v>4464000</v>
      </c>
      <c r="R25" s="136">
        <v>609764.06</v>
      </c>
      <c r="S25" s="136">
        <v>0</v>
      </c>
      <c r="T25" s="136">
        <v>0</v>
      </c>
      <c r="U25" s="136">
        <v>0</v>
      </c>
      <c r="V25" s="138">
        <v>0</v>
      </c>
      <c r="W25" s="138">
        <v>0</v>
      </c>
      <c r="X25" s="138">
        <v>0</v>
      </c>
      <c r="Y25" s="138">
        <v>0</v>
      </c>
      <c r="Z25" s="136">
        <v>0</v>
      </c>
      <c r="AA25" s="130">
        <v>0</v>
      </c>
      <c r="AB25" s="136">
        <v>0</v>
      </c>
      <c r="AC25" s="136">
        <v>0</v>
      </c>
      <c r="AD25" s="73">
        <f>N25+S25-V25-AA25</f>
        <v>11160000</v>
      </c>
      <c r="AE25" s="73">
        <f>O25+T25-W25-AF25-AB25</f>
        <v>609764.06</v>
      </c>
      <c r="AF25" s="138">
        <f>SUM(AF24)</f>
        <v>0</v>
      </c>
      <c r="AG25" s="138">
        <v>4464000</v>
      </c>
      <c r="AH25" s="138">
        <v>609764.06</v>
      </c>
      <c r="AI25" s="3"/>
      <c r="AJ25" s="3"/>
      <c r="AK25" s="3"/>
    </row>
    <row r="26" spans="1:37" ht="102" customHeight="1">
      <c r="A26" s="138">
        <v>4</v>
      </c>
      <c r="B26" s="173" t="s">
        <v>79</v>
      </c>
      <c r="C26" s="130" t="s">
        <v>80</v>
      </c>
      <c r="D26" s="130" t="s">
        <v>81</v>
      </c>
      <c r="E26" s="130" t="s">
        <v>82</v>
      </c>
      <c r="F26" s="130" t="s">
        <v>64</v>
      </c>
      <c r="G26" s="130" t="s">
        <v>62</v>
      </c>
      <c r="H26" s="173" t="s">
        <v>79</v>
      </c>
      <c r="I26" s="131">
        <v>42964</v>
      </c>
      <c r="J26" s="130" t="s">
        <v>98</v>
      </c>
      <c r="K26" s="130">
        <v>3707000</v>
      </c>
      <c r="L26" s="130" t="s">
        <v>65</v>
      </c>
      <c r="M26" s="134" t="s">
        <v>43</v>
      </c>
      <c r="N26" s="130">
        <v>3297000</v>
      </c>
      <c r="O26" s="136">
        <v>180213.9</v>
      </c>
      <c r="P26" s="136">
        <v>0</v>
      </c>
      <c r="Q26" s="136">
        <v>1240000</v>
      </c>
      <c r="R26" s="136">
        <v>180213.9</v>
      </c>
      <c r="S26" s="136">
        <v>0</v>
      </c>
      <c r="T26" s="136">
        <v>0</v>
      </c>
      <c r="U26" s="136">
        <v>0</v>
      </c>
      <c r="V26" s="138">
        <v>0</v>
      </c>
      <c r="W26" s="138">
        <v>0</v>
      </c>
      <c r="X26" s="138">
        <v>0</v>
      </c>
      <c r="Y26" s="138">
        <v>0</v>
      </c>
      <c r="Z26" s="136">
        <v>0</v>
      </c>
      <c r="AA26" s="130">
        <v>0</v>
      </c>
      <c r="AB26" s="136">
        <v>0</v>
      </c>
      <c r="AC26" s="136">
        <v>0</v>
      </c>
      <c r="AD26" s="73">
        <f>N26+S26-V26-AA26</f>
        <v>3297000</v>
      </c>
      <c r="AE26" s="73">
        <f>O26+T26-W26-AF26-AB26</f>
        <v>180213.9</v>
      </c>
      <c r="AF26" s="138">
        <f>SUM(AF25)</f>
        <v>0</v>
      </c>
      <c r="AG26" s="138">
        <v>1240000</v>
      </c>
      <c r="AH26" s="138">
        <v>180213.9</v>
      </c>
      <c r="AI26" s="3"/>
      <c r="AJ26" s="3"/>
      <c r="AK26" s="3"/>
    </row>
    <row r="27" spans="1:37" ht="102" customHeight="1">
      <c r="A27" s="138">
        <v>5</v>
      </c>
      <c r="B27" s="173" t="s">
        <v>89</v>
      </c>
      <c r="C27" s="130" t="s">
        <v>90</v>
      </c>
      <c r="D27" s="130" t="s">
        <v>91</v>
      </c>
      <c r="E27" s="130" t="s">
        <v>92</v>
      </c>
      <c r="F27" s="130" t="s">
        <v>64</v>
      </c>
      <c r="G27" s="130" t="s">
        <v>62</v>
      </c>
      <c r="H27" s="173" t="s">
        <v>89</v>
      </c>
      <c r="I27" s="131">
        <v>43080</v>
      </c>
      <c r="J27" s="130"/>
      <c r="K27" s="130">
        <v>1776000</v>
      </c>
      <c r="L27" s="130" t="s">
        <v>65</v>
      </c>
      <c r="M27" s="134" t="s">
        <v>43</v>
      </c>
      <c r="N27" s="130">
        <v>1776000</v>
      </c>
      <c r="O27" s="136">
        <v>97144.77</v>
      </c>
      <c r="P27" s="136">
        <v>0</v>
      </c>
      <c r="Q27" s="136">
        <v>592000</v>
      </c>
      <c r="R27" s="136">
        <v>97144.77</v>
      </c>
      <c r="S27" s="130">
        <v>0</v>
      </c>
      <c r="T27" s="136">
        <v>0</v>
      </c>
      <c r="U27" s="136">
        <v>0</v>
      </c>
      <c r="V27" s="138">
        <v>0</v>
      </c>
      <c r="W27" s="138">
        <v>0</v>
      </c>
      <c r="X27" s="138">
        <v>0</v>
      </c>
      <c r="Y27" s="138">
        <v>0</v>
      </c>
      <c r="Z27" s="136">
        <v>0</v>
      </c>
      <c r="AA27" s="130">
        <v>0</v>
      </c>
      <c r="AB27" s="136">
        <v>0</v>
      </c>
      <c r="AC27" s="136">
        <v>0</v>
      </c>
      <c r="AD27" s="138">
        <f>N27+S27-V27-AA27</f>
        <v>1776000</v>
      </c>
      <c r="AE27" s="73">
        <f>O27+T27-W27-Z27-AF27-AB27</f>
        <v>97144.77</v>
      </c>
      <c r="AF27" s="138">
        <f>SUM(AF26)</f>
        <v>0</v>
      </c>
      <c r="AG27" s="138">
        <v>592000</v>
      </c>
      <c r="AH27" s="138">
        <v>97144.77</v>
      </c>
      <c r="AI27" s="3"/>
      <c r="AJ27" s="3"/>
      <c r="AK27" s="3"/>
    </row>
    <row r="28" spans="1:37" ht="102" customHeight="1">
      <c r="A28" s="138">
        <v>6</v>
      </c>
      <c r="B28" s="173" t="s">
        <v>102</v>
      </c>
      <c r="C28" s="130" t="s">
        <v>100</v>
      </c>
      <c r="D28" s="130" t="s">
        <v>99</v>
      </c>
      <c r="E28" s="130" t="s">
        <v>117</v>
      </c>
      <c r="F28" s="130" t="s">
        <v>64</v>
      </c>
      <c r="G28" s="130" t="s">
        <v>62</v>
      </c>
      <c r="H28" s="173" t="s">
        <v>102</v>
      </c>
      <c r="I28" s="188" t="s">
        <v>119</v>
      </c>
      <c r="J28" s="130"/>
      <c r="K28" s="130">
        <v>7807000</v>
      </c>
      <c r="L28" s="130" t="s">
        <v>106</v>
      </c>
      <c r="M28" s="134" t="s">
        <v>43</v>
      </c>
      <c r="N28" s="130">
        <v>7807000</v>
      </c>
      <c r="O28" s="136">
        <v>44281.93</v>
      </c>
      <c r="P28" s="136">
        <v>0</v>
      </c>
      <c r="Q28" s="136">
        <v>650000</v>
      </c>
      <c r="R28" s="136">
        <v>44281.93</v>
      </c>
      <c r="S28" s="130">
        <v>0</v>
      </c>
      <c r="T28" s="136">
        <v>0</v>
      </c>
      <c r="U28" s="136">
        <v>0</v>
      </c>
      <c r="V28" s="138">
        <v>0</v>
      </c>
      <c r="W28" s="138">
        <v>0</v>
      </c>
      <c r="X28" s="138">
        <v>0</v>
      </c>
      <c r="Y28" s="138">
        <v>0</v>
      </c>
      <c r="Z28" s="136">
        <v>0</v>
      </c>
      <c r="AA28" s="130">
        <v>0</v>
      </c>
      <c r="AB28" s="136">
        <v>0</v>
      </c>
      <c r="AC28" s="136">
        <v>0</v>
      </c>
      <c r="AD28" s="73">
        <f>N28+S28-V28-Y28-AA28</f>
        <v>7807000</v>
      </c>
      <c r="AE28" s="73">
        <f>O28+T28-W28-Z28-AF28-AB28</f>
        <v>44281.93</v>
      </c>
      <c r="AF28" s="138">
        <v>0</v>
      </c>
      <c r="AG28" s="138">
        <v>650000</v>
      </c>
      <c r="AH28" s="138">
        <v>44281.93</v>
      </c>
      <c r="AI28" s="3"/>
      <c r="AJ28" s="3"/>
      <c r="AK28" s="3"/>
    </row>
    <row r="29" spans="1:37" ht="102" customHeight="1">
      <c r="A29" s="138">
        <v>7</v>
      </c>
      <c r="B29" s="173" t="s">
        <v>112</v>
      </c>
      <c r="C29" s="130" t="s">
        <v>116</v>
      </c>
      <c r="D29" s="130" t="s">
        <v>113</v>
      </c>
      <c r="E29" s="130" t="s">
        <v>114</v>
      </c>
      <c r="F29" s="130" t="s">
        <v>64</v>
      </c>
      <c r="G29" s="130" t="s">
        <v>62</v>
      </c>
      <c r="H29" s="173" t="s">
        <v>112</v>
      </c>
      <c r="I29" s="188" t="s">
        <v>118</v>
      </c>
      <c r="J29" s="130"/>
      <c r="K29" s="130">
        <v>2757368</v>
      </c>
      <c r="L29" s="130" t="s">
        <v>106</v>
      </c>
      <c r="M29" s="134" t="s">
        <v>43</v>
      </c>
      <c r="N29" s="130">
        <v>2757368</v>
      </c>
      <c r="O29" s="136">
        <v>0</v>
      </c>
      <c r="P29" s="136">
        <v>0</v>
      </c>
      <c r="Q29" s="136">
        <v>0</v>
      </c>
      <c r="R29" s="136">
        <v>0</v>
      </c>
      <c r="S29" s="130">
        <v>0</v>
      </c>
      <c r="T29" s="136">
        <v>2645.56</v>
      </c>
      <c r="U29" s="136">
        <v>0</v>
      </c>
      <c r="V29" s="138">
        <v>0</v>
      </c>
      <c r="W29" s="138">
        <v>2645.56</v>
      </c>
      <c r="X29" s="138">
        <v>0</v>
      </c>
      <c r="Y29" s="138">
        <v>0</v>
      </c>
      <c r="Z29" s="136"/>
      <c r="AA29" s="130">
        <v>0</v>
      </c>
      <c r="AB29" s="136">
        <v>0</v>
      </c>
      <c r="AC29" s="136">
        <v>0</v>
      </c>
      <c r="AD29" s="73">
        <f>N29+S29-V29-Y29-AA29</f>
        <v>2757368</v>
      </c>
      <c r="AE29" s="73">
        <f>O29+T29-W29-Z29-AF29-AB29</f>
        <v>0</v>
      </c>
      <c r="AF29" s="138">
        <v>0</v>
      </c>
      <c r="AG29" s="138">
        <v>0</v>
      </c>
      <c r="AH29" s="138">
        <v>0</v>
      </c>
      <c r="AI29" s="3"/>
      <c r="AJ29" s="3"/>
      <c r="AK29" s="3"/>
    </row>
    <row r="30" spans="1:34" ht="12.75">
      <c r="A30" s="223" t="s">
        <v>10</v>
      </c>
      <c r="B30" s="221"/>
      <c r="C30" s="221"/>
      <c r="D30" s="221"/>
      <c r="E30" s="221"/>
      <c r="F30" s="221"/>
      <c r="G30" s="221"/>
      <c r="H30" s="221"/>
      <c r="I30" s="221"/>
      <c r="J30" s="222"/>
      <c r="K30" s="74">
        <f>SUM(K23:K29)</f>
        <v>46813368</v>
      </c>
      <c r="L30" s="74"/>
      <c r="M30" s="74"/>
      <c r="N30" s="74">
        <f aca="true" t="shared" si="2" ref="N30:T30">SUM(N23:N29)</f>
        <v>38380368</v>
      </c>
      <c r="O30" s="74">
        <f t="shared" si="2"/>
        <v>1563233.97</v>
      </c>
      <c r="P30" s="74">
        <f t="shared" si="2"/>
        <v>0</v>
      </c>
      <c r="Q30" s="74">
        <f t="shared" si="2"/>
        <v>12737000</v>
      </c>
      <c r="R30" s="74">
        <f t="shared" si="2"/>
        <v>1563233.97</v>
      </c>
      <c r="S30" s="74">
        <f t="shared" si="2"/>
        <v>0</v>
      </c>
      <c r="T30" s="74">
        <f t="shared" si="2"/>
        <v>2645.56</v>
      </c>
      <c r="U30" s="74">
        <f>SUM(U23:U27)</f>
        <v>0</v>
      </c>
      <c r="V30" s="74">
        <f aca="true" t="shared" si="3" ref="V30:AE30">SUM(V23:V29)</f>
        <v>0</v>
      </c>
      <c r="W30" s="74">
        <f t="shared" si="3"/>
        <v>2645.56</v>
      </c>
      <c r="X30" s="74">
        <f t="shared" si="3"/>
        <v>0</v>
      </c>
      <c r="Y30" s="74">
        <f t="shared" si="3"/>
        <v>0</v>
      </c>
      <c r="Z30" s="74">
        <f t="shared" si="3"/>
        <v>0</v>
      </c>
      <c r="AA30" s="74">
        <f t="shared" si="3"/>
        <v>0</v>
      </c>
      <c r="AB30" s="74">
        <f t="shared" si="3"/>
        <v>0</v>
      </c>
      <c r="AC30" s="74">
        <f t="shared" si="3"/>
        <v>0</v>
      </c>
      <c r="AD30" s="74">
        <f t="shared" si="3"/>
        <v>38380368</v>
      </c>
      <c r="AE30" s="74">
        <f t="shared" si="3"/>
        <v>1563233.97</v>
      </c>
      <c r="AF30" s="74">
        <f>SUM(AF23:AF27)</f>
        <v>0</v>
      </c>
      <c r="AG30" s="74">
        <f>SUM(AG23:AG29)</f>
        <v>12737000</v>
      </c>
      <c r="AH30" s="74">
        <f>SUM(AH23:AH29)</f>
        <v>1563233.97</v>
      </c>
    </row>
    <row r="31" spans="1:34" ht="15" customHeight="1">
      <c r="A31" s="220" t="s">
        <v>58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2"/>
    </row>
    <row r="32" spans="1:34" ht="12.75">
      <c r="A32" s="73"/>
      <c r="B32" s="73"/>
      <c r="C32" s="54"/>
      <c r="D32" s="54"/>
      <c r="E32" s="54"/>
      <c r="F32" s="70"/>
      <c r="G32" s="70"/>
      <c r="H32" s="54"/>
      <c r="I32" s="54"/>
      <c r="J32" s="70"/>
      <c r="K32" s="70"/>
      <c r="L32" s="70"/>
      <c r="M32" s="70"/>
      <c r="N32" s="70"/>
      <c r="O32" s="54"/>
      <c r="P32" s="54"/>
      <c r="Q32" s="54"/>
      <c r="R32" s="5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55"/>
      <c r="AE32" s="55"/>
      <c r="AF32" s="55"/>
      <c r="AG32" s="69"/>
      <c r="AH32" s="69"/>
    </row>
    <row r="33" spans="1:34" ht="12.75">
      <c r="A33" s="223" t="s">
        <v>11</v>
      </c>
      <c r="B33" s="221"/>
      <c r="C33" s="221"/>
      <c r="D33" s="221"/>
      <c r="E33" s="221"/>
      <c r="F33" s="221"/>
      <c r="G33" s="221"/>
      <c r="H33" s="221"/>
      <c r="I33" s="221"/>
      <c r="J33" s="222"/>
      <c r="K33" s="56"/>
      <c r="L33" s="56"/>
      <c r="M33" s="56"/>
      <c r="N33" s="71">
        <v>0</v>
      </c>
      <c r="O33" s="56">
        <f aca="true" t="shared" si="4" ref="O33:AH33">SUM(O32:O32)</f>
        <v>0</v>
      </c>
      <c r="P33" s="56">
        <f t="shared" si="4"/>
        <v>0</v>
      </c>
      <c r="Q33" s="56">
        <f t="shared" si="4"/>
        <v>0</v>
      </c>
      <c r="R33" s="56">
        <f t="shared" si="4"/>
        <v>0</v>
      </c>
      <c r="S33" s="56">
        <f t="shared" si="4"/>
        <v>0</v>
      </c>
      <c r="T33" s="56">
        <f t="shared" si="4"/>
        <v>0</v>
      </c>
      <c r="U33" s="56">
        <f t="shared" si="4"/>
        <v>0</v>
      </c>
      <c r="V33" s="56">
        <f t="shared" si="4"/>
        <v>0</v>
      </c>
      <c r="W33" s="56">
        <f t="shared" si="4"/>
        <v>0</v>
      </c>
      <c r="X33" s="56">
        <f t="shared" si="4"/>
        <v>0</v>
      </c>
      <c r="Y33" s="56">
        <f t="shared" si="4"/>
        <v>0</v>
      </c>
      <c r="Z33" s="56">
        <f t="shared" si="4"/>
        <v>0</v>
      </c>
      <c r="AA33" s="56">
        <f>SUM(AA32)</f>
        <v>0</v>
      </c>
      <c r="AB33" s="56">
        <f>SUM(AB32)</f>
        <v>0</v>
      </c>
      <c r="AC33" s="56">
        <f>SUM(AC32)</f>
        <v>0</v>
      </c>
      <c r="AD33" s="56">
        <f t="shared" si="4"/>
        <v>0</v>
      </c>
      <c r="AE33" s="56">
        <f t="shared" si="4"/>
        <v>0</v>
      </c>
      <c r="AF33" s="56">
        <f t="shared" si="4"/>
        <v>0</v>
      </c>
      <c r="AG33" s="56">
        <f t="shared" si="4"/>
        <v>0</v>
      </c>
      <c r="AH33" s="56">
        <f t="shared" si="4"/>
        <v>0</v>
      </c>
    </row>
    <row r="34" spans="1:34" ht="12.75">
      <c r="A34" s="220" t="s">
        <v>59</v>
      </c>
      <c r="B34" s="221"/>
      <c r="C34" s="221"/>
      <c r="D34" s="221"/>
      <c r="E34" s="221"/>
      <c r="F34" s="221"/>
      <c r="G34" s="221"/>
      <c r="H34" s="221"/>
      <c r="I34" s="221"/>
      <c r="J34" s="22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73"/>
      <c r="AB34" s="73"/>
      <c r="AC34" s="73"/>
      <c r="AD34" s="73"/>
      <c r="AE34" s="91"/>
      <c r="AF34" s="91"/>
      <c r="AG34" s="91"/>
      <c r="AH34" s="91"/>
    </row>
    <row r="35" spans="1:34" ht="12.75">
      <c r="A35" s="73"/>
      <c r="B35" s="73"/>
      <c r="C35" s="54"/>
      <c r="D35" s="54"/>
      <c r="E35" s="54"/>
      <c r="F35" s="54"/>
      <c r="G35" s="70"/>
      <c r="H35" s="70"/>
      <c r="I35" s="70"/>
      <c r="J35" s="70"/>
      <c r="K35" s="69"/>
      <c r="L35" s="69"/>
      <c r="M35" s="69"/>
      <c r="N35" s="69"/>
      <c r="O35" s="69"/>
      <c r="P35" s="69"/>
      <c r="Q35" s="69"/>
      <c r="R35" s="69"/>
      <c r="S35" s="69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55"/>
      <c r="AE35" s="55"/>
      <c r="AF35" s="55"/>
      <c r="AG35" s="72"/>
      <c r="AH35" s="72"/>
    </row>
    <row r="36" spans="1:34" ht="12.75">
      <c r="A36" s="220" t="s">
        <v>12</v>
      </c>
      <c r="B36" s="221"/>
      <c r="C36" s="221"/>
      <c r="D36" s="221"/>
      <c r="E36" s="221"/>
      <c r="F36" s="221"/>
      <c r="G36" s="221"/>
      <c r="H36" s="221"/>
      <c r="I36" s="221"/>
      <c r="J36" s="222"/>
      <c r="K36" s="73"/>
      <c r="L36" s="73"/>
      <c r="M36" s="73"/>
      <c r="N36" s="73">
        <f aca="true" t="shared" si="5" ref="N36:AH36">SUM(N35)</f>
        <v>0</v>
      </c>
      <c r="O36" s="73">
        <f t="shared" si="5"/>
        <v>0</v>
      </c>
      <c r="P36" s="73">
        <f t="shared" si="5"/>
        <v>0</v>
      </c>
      <c r="Q36" s="73">
        <f t="shared" si="5"/>
        <v>0</v>
      </c>
      <c r="R36" s="73">
        <f t="shared" si="5"/>
        <v>0</v>
      </c>
      <c r="S36" s="73">
        <f t="shared" si="5"/>
        <v>0</v>
      </c>
      <c r="T36" s="73">
        <f t="shared" si="5"/>
        <v>0</v>
      </c>
      <c r="U36" s="73">
        <f t="shared" si="5"/>
        <v>0</v>
      </c>
      <c r="V36" s="73">
        <f t="shared" si="5"/>
        <v>0</v>
      </c>
      <c r="W36" s="73">
        <f t="shared" si="5"/>
        <v>0</v>
      </c>
      <c r="X36" s="73">
        <f t="shared" si="5"/>
        <v>0</v>
      </c>
      <c r="Y36" s="73">
        <f t="shared" si="5"/>
        <v>0</v>
      </c>
      <c r="Z36" s="73">
        <f t="shared" si="5"/>
        <v>0</v>
      </c>
      <c r="AA36" s="56">
        <f>SUM(AA35)</f>
        <v>0</v>
      </c>
      <c r="AB36" s="56">
        <f>SUM(AB35)</f>
        <v>0</v>
      </c>
      <c r="AC36" s="56">
        <f>SUM(AC35)</f>
        <v>0</v>
      </c>
      <c r="AD36" s="73">
        <f t="shared" si="5"/>
        <v>0</v>
      </c>
      <c r="AE36" s="73">
        <f t="shared" si="5"/>
        <v>0</v>
      </c>
      <c r="AF36" s="73">
        <f t="shared" si="5"/>
        <v>0</v>
      </c>
      <c r="AG36" s="73">
        <f t="shared" si="5"/>
        <v>0</v>
      </c>
      <c r="AH36" s="73">
        <f t="shared" si="5"/>
        <v>0</v>
      </c>
    </row>
    <row r="37" spans="1:34" ht="12.75">
      <c r="A37" s="220" t="s">
        <v>13</v>
      </c>
      <c r="B37" s="221"/>
      <c r="C37" s="221"/>
      <c r="D37" s="221"/>
      <c r="E37" s="221"/>
      <c r="F37" s="221"/>
      <c r="G37" s="222"/>
      <c r="H37" s="92"/>
      <c r="I37" s="92"/>
      <c r="J37" s="92"/>
      <c r="K37" s="74">
        <f>K30</f>
        <v>46813368</v>
      </c>
      <c r="L37" s="92"/>
      <c r="M37" s="92"/>
      <c r="N37" s="74">
        <f>SUM(N36,N33,N30,N21)</f>
        <v>38380368</v>
      </c>
      <c r="O37" s="72">
        <f>SUM(O30)</f>
        <v>1563233.97</v>
      </c>
      <c r="P37" s="69">
        <v>0</v>
      </c>
      <c r="Q37" s="74">
        <f>SUM(Q36,Q33,Q30,Q21)</f>
        <v>12737000</v>
      </c>
      <c r="R37" s="72">
        <f>SUM(R30)</f>
        <v>1563233.97</v>
      </c>
      <c r="S37" s="74">
        <f aca="true" t="shared" si="6" ref="S37:X37">SUM(S36,S33,S30,S21)</f>
        <v>0</v>
      </c>
      <c r="T37" s="74">
        <f t="shared" si="6"/>
        <v>2645.56</v>
      </c>
      <c r="U37" s="74">
        <f t="shared" si="6"/>
        <v>0</v>
      </c>
      <c r="V37" s="74">
        <f t="shared" si="6"/>
        <v>0</v>
      </c>
      <c r="W37" s="74">
        <f t="shared" si="6"/>
        <v>2645.56</v>
      </c>
      <c r="X37" s="74">
        <f t="shared" si="6"/>
        <v>0</v>
      </c>
      <c r="Y37" s="74">
        <f aca="true" t="shared" si="7" ref="Y37:AH37">SUM(Y36,Y33,Y30,Y21)</f>
        <v>0</v>
      </c>
      <c r="Z37" s="74">
        <f t="shared" si="7"/>
        <v>0</v>
      </c>
      <c r="AA37" s="74">
        <f t="shared" si="7"/>
        <v>0</v>
      </c>
      <c r="AB37" s="74">
        <f t="shared" si="7"/>
        <v>0</v>
      </c>
      <c r="AC37" s="74">
        <f t="shared" si="7"/>
        <v>0</v>
      </c>
      <c r="AD37" s="74">
        <f t="shared" si="7"/>
        <v>38380368</v>
      </c>
      <c r="AE37" s="74">
        <f t="shared" si="7"/>
        <v>1563233.97</v>
      </c>
      <c r="AF37" s="74">
        <f t="shared" si="7"/>
        <v>0</v>
      </c>
      <c r="AG37" s="74">
        <f t="shared" si="7"/>
        <v>12737000</v>
      </c>
      <c r="AH37" s="74">
        <f t="shared" si="7"/>
        <v>1563233.97</v>
      </c>
    </row>
    <row r="38" spans="1:34" ht="12.75">
      <c r="A38" s="174"/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ht="12.75" customHeight="1">
      <c r="A39" s="174"/>
      <c r="B39" s="174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176"/>
      <c r="O39" s="176"/>
      <c r="P39" s="177"/>
      <c r="Q39" s="177"/>
      <c r="R39" s="177"/>
      <c r="S39" s="174"/>
      <c r="T39" s="174"/>
      <c r="U39" s="174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</row>
    <row r="40" spans="1:34" ht="12.75" customHeight="1">
      <c r="A40" s="174"/>
      <c r="B40" s="174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</row>
    <row r="41" spans="1:34" ht="15">
      <c r="A41" s="174"/>
      <c r="B41" s="174"/>
      <c r="C41" s="180"/>
      <c r="D41" s="181"/>
      <c r="E41" s="182"/>
      <c r="F41" s="183"/>
      <c r="G41" s="183"/>
      <c r="H41" s="183"/>
      <c r="I41" s="183"/>
      <c r="J41" s="183"/>
      <c r="K41" s="183"/>
      <c r="L41" s="183"/>
      <c r="M41" s="185"/>
      <c r="N41" s="185"/>
      <c r="O41" s="184"/>
      <c r="P41" s="183"/>
      <c r="Q41" s="185"/>
      <c r="R41" s="18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</row>
    <row r="42" spans="1:34" ht="12.75">
      <c r="A42" s="174"/>
      <c r="B42" s="174"/>
      <c r="C42" s="174"/>
      <c r="D42" s="187"/>
      <c r="E42" s="187"/>
      <c r="F42" s="187"/>
      <c r="G42" s="187"/>
      <c r="H42" s="187"/>
      <c r="I42" s="187"/>
      <c r="J42" s="187"/>
      <c r="K42" s="187"/>
      <c r="L42" s="187"/>
      <c r="M42" s="174"/>
      <c r="N42" s="174"/>
      <c r="O42" s="187"/>
      <c r="P42" s="187"/>
      <c r="Q42" s="187"/>
      <c r="R42" s="187"/>
      <c r="S42" s="187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ht="12.7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</row>
  </sheetData>
  <sheetProtection/>
  <mergeCells count="43"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  <mergeCell ref="AD16:AF16"/>
    <mergeCell ref="M14:M17"/>
    <mergeCell ref="Q16:R16"/>
    <mergeCell ref="N16:P16"/>
    <mergeCell ref="S14:U16"/>
    <mergeCell ref="G14:G17"/>
    <mergeCell ref="H14:H17"/>
    <mergeCell ref="V16:X16"/>
    <mergeCell ref="C39:M39"/>
    <mergeCell ref="A31:AH31"/>
    <mergeCell ref="A30:J30"/>
    <mergeCell ref="A33:J33"/>
    <mergeCell ref="A37:G37"/>
    <mergeCell ref="A36:J36"/>
    <mergeCell ref="A34:J34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I14:J16"/>
    <mergeCell ref="K14:K17"/>
    <mergeCell ref="V14:Z15"/>
    <mergeCell ref="Y16:Z16"/>
    <mergeCell ref="A21:C21"/>
    <mergeCell ref="B14:B17"/>
    <mergeCell ref="E14:E17"/>
    <mergeCell ref="A14:A17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3"/>
  <sheetViews>
    <sheetView zoomScale="75" zoomScaleNormal="75" workbookViewId="0" topLeftCell="B28">
      <selection activeCell="C39" sqref="C39:M39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0.75390625" style="0" customWidth="1"/>
    <col min="8" max="8" width="8.125" style="0" customWidth="1"/>
    <col min="9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8.875" style="0" customWidth="1"/>
    <col min="16" max="16" width="7.625" style="0" customWidth="1"/>
    <col min="17" max="17" width="11.00390625" style="0" customWidth="1"/>
    <col min="18" max="18" width="7.25390625" style="0" customWidth="1"/>
    <col min="19" max="19" width="12.875" style="0" customWidth="1"/>
    <col min="20" max="20" width="10.75390625" style="0" customWidth="1"/>
    <col min="21" max="21" width="7.125" style="0" customWidth="1"/>
    <col min="22" max="23" width="10.00390625" style="0" customWidth="1"/>
    <col min="24" max="24" width="7.75390625" style="0" customWidth="1"/>
    <col min="25" max="25" width="10.625" style="0" customWidth="1"/>
    <col min="26" max="26" width="10.25390625" style="0" customWidth="1"/>
    <col min="27" max="27" width="11.75390625" style="0" customWidth="1"/>
    <col min="28" max="28" width="9.00390625" style="0" customWidth="1"/>
    <col min="29" max="29" width="9.25390625" style="0" customWidth="1"/>
    <col min="30" max="30" width="11.75390625" style="0" customWidth="1"/>
    <col min="31" max="31" width="9.25390625" style="0" customWidth="1"/>
    <col min="32" max="32" width="8.00390625" style="0" customWidth="1"/>
    <col min="33" max="33" width="9.25390625" style="0" customWidth="1"/>
    <col min="34" max="34" width="9.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236" t="s">
        <v>61</v>
      </c>
      <c r="AB2" s="209"/>
      <c r="AC2" s="209"/>
      <c r="AD2" s="209"/>
      <c r="AE2" s="209"/>
      <c r="AF2" s="209"/>
      <c r="AG2" s="209"/>
    </row>
    <row r="3" spans="3:39" ht="20.25" customHeight="1">
      <c r="C3" s="61"/>
      <c r="D3" s="61"/>
      <c r="E3" s="61"/>
      <c r="F3" s="61"/>
      <c r="G3" s="247" t="s">
        <v>84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64"/>
      <c r="S3" s="61"/>
      <c r="T3" s="61"/>
      <c r="U3" s="61"/>
      <c r="AC3" s="208" t="s">
        <v>94</v>
      </c>
      <c r="AD3" s="208"/>
      <c r="AE3" s="208"/>
      <c r="AF3" s="208"/>
      <c r="AG3" s="208"/>
      <c r="AJ3" s="7"/>
      <c r="AK3" s="7"/>
      <c r="AL3" s="7"/>
      <c r="AM3" s="7"/>
    </row>
    <row r="4" spans="3:33" ht="0.75" customHeight="1">
      <c r="C4" s="61"/>
      <c r="D4" s="61"/>
      <c r="E4" s="61"/>
      <c r="F4" s="61"/>
      <c r="G4" s="61"/>
      <c r="H4" s="61"/>
      <c r="I4" s="61"/>
      <c r="J4" s="250"/>
      <c r="K4" s="250"/>
      <c r="L4" s="250"/>
      <c r="M4" s="250"/>
      <c r="N4" s="250"/>
      <c r="O4" s="250"/>
      <c r="P4" s="250"/>
      <c r="Q4" s="250"/>
      <c r="R4" s="250"/>
      <c r="S4" s="61"/>
      <c r="T4" s="61"/>
      <c r="U4" s="61"/>
      <c r="AC4" s="208"/>
      <c r="AD4" s="208"/>
      <c r="AE4" s="208"/>
      <c r="AF4" s="208"/>
      <c r="AG4" s="208"/>
    </row>
    <row r="5" spans="3:33" ht="15.75">
      <c r="C5" s="63"/>
      <c r="D5" s="61"/>
      <c r="E5" s="61"/>
      <c r="F5" s="61"/>
      <c r="G5" s="61"/>
      <c r="H5" s="61"/>
      <c r="I5" s="65"/>
      <c r="J5" s="248" t="s">
        <v>111</v>
      </c>
      <c r="K5" s="249"/>
      <c r="L5" s="249"/>
      <c r="M5" s="249"/>
      <c r="N5" s="249"/>
      <c r="O5" s="61"/>
      <c r="P5" s="61"/>
      <c r="Q5" s="61"/>
      <c r="R5" s="61"/>
      <c r="S5" s="61"/>
      <c r="T5" s="61"/>
      <c r="U5" s="61"/>
      <c r="AC5" s="208"/>
      <c r="AD5" s="208"/>
      <c r="AE5" s="208"/>
      <c r="AF5" s="208"/>
      <c r="AG5" s="208"/>
    </row>
    <row r="6" spans="3:33" ht="25.5" customHeight="1">
      <c r="C6" s="63" t="s">
        <v>46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AC6" s="208"/>
      <c r="AD6" s="208"/>
      <c r="AE6" s="208"/>
      <c r="AF6" s="208"/>
      <c r="AG6" s="208"/>
    </row>
    <row r="7" spans="3:33" ht="12" customHeight="1">
      <c r="C7" s="63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AC7" s="252"/>
      <c r="AD7" s="252"/>
      <c r="AE7" s="252"/>
      <c r="AF7" s="252"/>
      <c r="AG7" s="252"/>
    </row>
    <row r="8" spans="3:33" ht="15.75">
      <c r="C8" s="251" t="s">
        <v>108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AC8" s="252"/>
      <c r="AD8" s="252"/>
      <c r="AE8" s="252"/>
      <c r="AF8" s="252"/>
      <c r="AG8" s="252"/>
    </row>
    <row r="9" spans="3:21" ht="13.5" customHeight="1">
      <c r="C9" s="214" t="s">
        <v>35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3:21" s="1" customFormat="1" ht="12.75" customHeight="1">
      <c r="C10" s="214" t="s">
        <v>109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67"/>
      <c r="P10" s="67"/>
      <c r="Q10" s="67"/>
      <c r="R10" s="67"/>
      <c r="S10" s="57"/>
      <c r="T10" s="57"/>
      <c r="U10" s="57"/>
    </row>
    <row r="11" spans="3:21" ht="15.75">
      <c r="C11" s="215" t="s">
        <v>110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</row>
    <row r="12" spans="3:21" ht="15.75">
      <c r="C12" s="57" t="s">
        <v>101</v>
      </c>
      <c r="D12" s="57"/>
      <c r="E12" s="57"/>
      <c r="F12" s="57"/>
      <c r="G12" s="57"/>
      <c r="H12" s="57"/>
      <c r="I12" s="104">
        <f>AD37</f>
        <v>38380.368</v>
      </c>
      <c r="J12" s="57" t="s">
        <v>0</v>
      </c>
      <c r="K12" s="216"/>
      <c r="L12" s="216"/>
      <c r="M12" s="66"/>
      <c r="N12" s="66"/>
      <c r="O12" s="66"/>
      <c r="P12" s="66"/>
      <c r="Q12" s="66"/>
      <c r="R12" s="66"/>
      <c r="S12" s="66"/>
      <c r="T12" s="66"/>
      <c r="U12" s="61"/>
    </row>
    <row r="13" spans="6:33" ht="12.75">
      <c r="F13" t="s">
        <v>36</v>
      </c>
      <c r="AG13" t="s">
        <v>0</v>
      </c>
    </row>
    <row r="14" spans="1:36" ht="23.25" customHeight="1">
      <c r="A14" s="227" t="s">
        <v>47</v>
      </c>
      <c r="B14" s="205" t="s">
        <v>48</v>
      </c>
      <c r="C14" s="196" t="s">
        <v>1</v>
      </c>
      <c r="D14" s="196" t="s">
        <v>60</v>
      </c>
      <c r="E14" s="224" t="s">
        <v>49</v>
      </c>
      <c r="F14" s="196" t="s">
        <v>50</v>
      </c>
      <c r="G14" s="196" t="s">
        <v>51</v>
      </c>
      <c r="H14" s="196" t="s">
        <v>37</v>
      </c>
      <c r="I14" s="190" t="s">
        <v>2</v>
      </c>
      <c r="J14" s="191"/>
      <c r="K14" s="196" t="s">
        <v>44</v>
      </c>
      <c r="L14" s="196" t="s">
        <v>38</v>
      </c>
      <c r="M14" s="196" t="s">
        <v>39</v>
      </c>
      <c r="N14" s="217" t="s">
        <v>40</v>
      </c>
      <c r="O14" s="218"/>
      <c r="P14" s="218"/>
      <c r="Q14" s="218"/>
      <c r="R14" s="218"/>
      <c r="S14" s="198" t="s">
        <v>54</v>
      </c>
      <c r="T14" s="199"/>
      <c r="U14" s="231"/>
      <c r="V14" s="198" t="s">
        <v>3</v>
      </c>
      <c r="W14" s="199"/>
      <c r="X14" s="199"/>
      <c r="Y14" s="199"/>
      <c r="Z14" s="231"/>
      <c r="AA14" s="237" t="s">
        <v>55</v>
      </c>
      <c r="AB14" s="238"/>
      <c r="AC14" s="239"/>
      <c r="AD14" s="246" t="s">
        <v>34</v>
      </c>
      <c r="AE14" s="199"/>
      <c r="AF14" s="199"/>
      <c r="AG14" s="199"/>
      <c r="AH14" s="231"/>
      <c r="AI14" s="30"/>
      <c r="AJ14" s="30"/>
    </row>
    <row r="15" spans="1:36" ht="12.75">
      <c r="A15" s="227"/>
      <c r="B15" s="206"/>
      <c r="C15" s="210"/>
      <c r="D15" s="210"/>
      <c r="E15" s="225"/>
      <c r="F15" s="213"/>
      <c r="G15" s="196"/>
      <c r="H15" s="210"/>
      <c r="I15" s="192"/>
      <c r="J15" s="193"/>
      <c r="K15" s="197"/>
      <c r="L15" s="213"/>
      <c r="M15" s="213"/>
      <c r="N15" s="218"/>
      <c r="O15" s="218"/>
      <c r="P15" s="218"/>
      <c r="Q15" s="218"/>
      <c r="R15" s="218"/>
      <c r="S15" s="200"/>
      <c r="T15" s="201"/>
      <c r="U15" s="232"/>
      <c r="V15" s="233"/>
      <c r="W15" s="234"/>
      <c r="X15" s="234"/>
      <c r="Y15" s="234"/>
      <c r="Z15" s="235"/>
      <c r="AA15" s="240"/>
      <c r="AB15" s="241"/>
      <c r="AC15" s="242"/>
      <c r="AD15" s="233"/>
      <c r="AE15" s="234"/>
      <c r="AF15" s="234"/>
      <c r="AG15" s="234"/>
      <c r="AH15" s="235"/>
      <c r="AI15" s="31"/>
      <c r="AJ15" s="31"/>
    </row>
    <row r="16" spans="1:36" ht="28.5" customHeight="1">
      <c r="A16" s="227"/>
      <c r="B16" s="206"/>
      <c r="C16" s="210"/>
      <c r="D16" s="210"/>
      <c r="E16" s="225"/>
      <c r="F16" s="213"/>
      <c r="G16" s="196"/>
      <c r="H16" s="210"/>
      <c r="I16" s="194"/>
      <c r="J16" s="195"/>
      <c r="K16" s="197"/>
      <c r="L16" s="213"/>
      <c r="M16" s="213"/>
      <c r="N16" s="202" t="s">
        <v>6</v>
      </c>
      <c r="O16" s="202"/>
      <c r="P16" s="202"/>
      <c r="Q16" s="202" t="s">
        <v>5</v>
      </c>
      <c r="R16" s="202"/>
      <c r="S16" s="233"/>
      <c r="T16" s="234"/>
      <c r="U16" s="235"/>
      <c r="V16" s="228" t="s">
        <v>4</v>
      </c>
      <c r="W16" s="229"/>
      <c r="X16" s="230"/>
      <c r="Y16" s="228" t="s">
        <v>41</v>
      </c>
      <c r="Z16" s="230"/>
      <c r="AA16" s="243"/>
      <c r="AB16" s="244"/>
      <c r="AC16" s="245"/>
      <c r="AD16" s="228" t="s">
        <v>6</v>
      </c>
      <c r="AE16" s="229"/>
      <c r="AF16" s="230"/>
      <c r="AG16" s="228" t="s">
        <v>5</v>
      </c>
      <c r="AH16" s="230"/>
      <c r="AI16" s="31"/>
      <c r="AJ16" s="31"/>
    </row>
    <row r="17" spans="1:36" ht="42.75" customHeight="1">
      <c r="A17" s="227"/>
      <c r="B17" s="207"/>
      <c r="C17" s="210"/>
      <c r="D17" s="210"/>
      <c r="E17" s="226"/>
      <c r="F17" s="213"/>
      <c r="G17" s="196"/>
      <c r="H17" s="210"/>
      <c r="I17" s="88" t="s">
        <v>52</v>
      </c>
      <c r="J17" s="88" t="s">
        <v>53</v>
      </c>
      <c r="K17" s="197"/>
      <c r="L17" s="213"/>
      <c r="M17" s="213"/>
      <c r="N17" s="89" t="s">
        <v>42</v>
      </c>
      <c r="O17" s="89" t="s">
        <v>7</v>
      </c>
      <c r="P17" s="90" t="s">
        <v>8</v>
      </c>
      <c r="Q17" s="89" t="s">
        <v>42</v>
      </c>
      <c r="R17" s="89" t="s">
        <v>7</v>
      </c>
      <c r="S17" s="89" t="s">
        <v>42</v>
      </c>
      <c r="T17" s="89" t="s">
        <v>7</v>
      </c>
      <c r="U17" s="89" t="s">
        <v>8</v>
      </c>
      <c r="V17" s="89" t="s">
        <v>42</v>
      </c>
      <c r="W17" s="89" t="s">
        <v>7</v>
      </c>
      <c r="X17" s="89" t="s">
        <v>8</v>
      </c>
      <c r="Y17" s="89" t="s">
        <v>42</v>
      </c>
      <c r="Z17" s="89" t="s">
        <v>7</v>
      </c>
      <c r="AA17" s="89" t="s">
        <v>42</v>
      </c>
      <c r="AB17" s="89" t="s">
        <v>7</v>
      </c>
      <c r="AC17" s="89" t="s">
        <v>8</v>
      </c>
      <c r="AD17" s="89" t="s">
        <v>42</v>
      </c>
      <c r="AE17" s="89" t="s">
        <v>7</v>
      </c>
      <c r="AF17" s="89" t="s">
        <v>8</v>
      </c>
      <c r="AG17" s="89" t="s">
        <v>42</v>
      </c>
      <c r="AH17" s="89" t="s">
        <v>7</v>
      </c>
      <c r="AI17" s="32"/>
      <c r="AJ17" s="33"/>
    </row>
    <row r="18" spans="1:36" ht="12.75">
      <c r="A18" s="53">
        <v>1</v>
      </c>
      <c r="B18" s="53">
        <v>2</v>
      </c>
      <c r="C18" s="59">
        <v>3</v>
      </c>
      <c r="D18" s="59">
        <v>4</v>
      </c>
      <c r="E18" s="59">
        <v>5</v>
      </c>
      <c r="F18" s="59">
        <v>6</v>
      </c>
      <c r="G18" s="59">
        <v>7</v>
      </c>
      <c r="H18" s="59">
        <v>8</v>
      </c>
      <c r="I18" s="59">
        <v>9</v>
      </c>
      <c r="J18" s="59">
        <v>10</v>
      </c>
      <c r="K18" s="59">
        <v>11</v>
      </c>
      <c r="L18" s="59">
        <v>12</v>
      </c>
      <c r="M18" s="59">
        <v>13</v>
      </c>
      <c r="N18" s="60">
        <v>14</v>
      </c>
      <c r="O18" s="60">
        <v>15</v>
      </c>
      <c r="P18" s="60">
        <f>O18+1</f>
        <v>16</v>
      </c>
      <c r="Q18" s="60">
        <f>P18+1</f>
        <v>17</v>
      </c>
      <c r="R18" s="60">
        <v>18</v>
      </c>
      <c r="S18" s="60">
        <v>19</v>
      </c>
      <c r="T18" s="60">
        <v>20</v>
      </c>
      <c r="U18" s="60">
        <f aca="true" t="shared" si="0" ref="U18:AG18">T18+1</f>
        <v>21</v>
      </c>
      <c r="V18" s="60">
        <f t="shared" si="0"/>
        <v>22</v>
      </c>
      <c r="W18" s="60">
        <v>23</v>
      </c>
      <c r="X18" s="60">
        <f t="shared" si="0"/>
        <v>24</v>
      </c>
      <c r="Y18" s="60">
        <f t="shared" si="0"/>
        <v>25</v>
      </c>
      <c r="Z18" s="60">
        <v>26</v>
      </c>
      <c r="AA18" s="60">
        <v>27</v>
      </c>
      <c r="AB18" s="60">
        <v>28</v>
      </c>
      <c r="AC18" s="60">
        <v>29</v>
      </c>
      <c r="AD18" s="60">
        <v>30</v>
      </c>
      <c r="AE18" s="60">
        <v>31</v>
      </c>
      <c r="AF18" s="60">
        <f t="shared" si="0"/>
        <v>32</v>
      </c>
      <c r="AG18" s="60">
        <f t="shared" si="0"/>
        <v>33</v>
      </c>
      <c r="AH18" s="60">
        <v>34</v>
      </c>
      <c r="AI18" s="34"/>
      <c r="AJ18" s="34"/>
    </row>
    <row r="19" spans="1:37" ht="12.75">
      <c r="A19" s="211" t="s">
        <v>56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12"/>
      <c r="AI19" s="35"/>
      <c r="AJ19" s="35"/>
      <c r="AK19" s="35"/>
    </row>
    <row r="20" spans="1:37" ht="14.25" customHeight="1">
      <c r="A20" s="75"/>
      <c r="B20" s="75"/>
      <c r="C20" s="77"/>
      <c r="D20" s="77"/>
      <c r="E20" s="77"/>
      <c r="F20" s="78"/>
      <c r="G20" s="78"/>
      <c r="H20" s="79"/>
      <c r="I20" s="79"/>
      <c r="J20" s="80"/>
      <c r="K20" s="81"/>
      <c r="L20" s="82"/>
      <c r="M20" s="78"/>
      <c r="N20" s="81"/>
      <c r="O20" s="83"/>
      <c r="P20" s="83"/>
      <c r="Q20" s="83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85"/>
      <c r="AF20" s="85"/>
      <c r="AG20" s="84"/>
      <c r="AH20" s="84"/>
      <c r="AI20" s="3"/>
      <c r="AJ20" s="3"/>
      <c r="AK20" s="3"/>
    </row>
    <row r="21" spans="1:37" ht="12.75">
      <c r="A21" s="203" t="s">
        <v>9</v>
      </c>
      <c r="B21" s="204"/>
      <c r="C21" s="204"/>
      <c r="D21" s="76"/>
      <c r="E21" s="76"/>
      <c r="F21" s="76"/>
      <c r="G21" s="76"/>
      <c r="H21" s="86"/>
      <c r="I21" s="86"/>
      <c r="J21" s="87"/>
      <c r="K21" s="87"/>
      <c r="L21" s="87"/>
      <c r="M21" s="87"/>
      <c r="N21" s="74">
        <f aca="true" t="shared" si="1" ref="N21:AH21">SUM(N20)</f>
        <v>0</v>
      </c>
      <c r="O21" s="74">
        <f t="shared" si="1"/>
        <v>0</v>
      </c>
      <c r="P21" s="74">
        <f t="shared" si="1"/>
        <v>0</v>
      </c>
      <c r="Q21" s="74">
        <f t="shared" si="1"/>
        <v>0</v>
      </c>
      <c r="R21" s="74">
        <f t="shared" si="1"/>
        <v>0</v>
      </c>
      <c r="S21" s="74">
        <f t="shared" si="1"/>
        <v>0</v>
      </c>
      <c r="T21" s="74">
        <f t="shared" si="1"/>
        <v>0</v>
      </c>
      <c r="U21" s="74">
        <f t="shared" si="1"/>
        <v>0</v>
      </c>
      <c r="V21" s="74">
        <f t="shared" si="1"/>
        <v>0</v>
      </c>
      <c r="W21" s="74">
        <f t="shared" si="1"/>
        <v>0</v>
      </c>
      <c r="X21" s="74">
        <f t="shared" si="1"/>
        <v>0</v>
      </c>
      <c r="Y21" s="74">
        <f t="shared" si="1"/>
        <v>0</v>
      </c>
      <c r="Z21" s="74">
        <f t="shared" si="1"/>
        <v>0</v>
      </c>
      <c r="AA21" s="74">
        <f>SUM(AA20)</f>
        <v>0</v>
      </c>
      <c r="AB21" s="74">
        <f>SUM(AB20)</f>
        <v>0</v>
      </c>
      <c r="AC21" s="74">
        <f>SUM(AC20)</f>
        <v>0</v>
      </c>
      <c r="AD21" s="74">
        <f t="shared" si="1"/>
        <v>0</v>
      </c>
      <c r="AE21" s="74">
        <f t="shared" si="1"/>
        <v>0</v>
      </c>
      <c r="AF21" s="74">
        <f t="shared" si="1"/>
        <v>0</v>
      </c>
      <c r="AG21" s="74">
        <f t="shared" si="1"/>
        <v>0</v>
      </c>
      <c r="AH21" s="74">
        <f t="shared" si="1"/>
        <v>0</v>
      </c>
      <c r="AI21" s="36"/>
      <c r="AJ21" s="3"/>
      <c r="AK21" s="3"/>
    </row>
    <row r="22" spans="1:37" ht="12.75">
      <c r="A22" s="211" t="s">
        <v>57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12"/>
      <c r="AI22" s="3"/>
      <c r="AJ22" s="3"/>
      <c r="AK22" s="3"/>
    </row>
    <row r="23" spans="1:37" ht="99" customHeight="1">
      <c r="A23" s="95">
        <v>1</v>
      </c>
      <c r="B23" s="97" t="s">
        <v>70</v>
      </c>
      <c r="C23" s="54" t="s">
        <v>66</v>
      </c>
      <c r="D23" s="54" t="s">
        <v>71</v>
      </c>
      <c r="E23" s="54" t="s">
        <v>63</v>
      </c>
      <c r="F23" s="54" t="s">
        <v>64</v>
      </c>
      <c r="G23" s="54" t="s">
        <v>62</v>
      </c>
      <c r="H23" s="97" t="s">
        <v>70</v>
      </c>
      <c r="I23" s="98">
        <v>42720</v>
      </c>
      <c r="J23" s="41" t="s">
        <v>93</v>
      </c>
      <c r="K23" s="99">
        <v>11266</v>
      </c>
      <c r="L23" s="54" t="s">
        <v>65</v>
      </c>
      <c r="M23" s="54" t="s">
        <v>43</v>
      </c>
      <c r="N23" s="99">
        <v>7511</v>
      </c>
      <c r="O23" s="101">
        <v>0</v>
      </c>
      <c r="P23" s="94">
        <v>0</v>
      </c>
      <c r="Q23" s="69">
        <v>0</v>
      </c>
      <c r="R23" s="94">
        <v>0</v>
      </c>
      <c r="S23" s="99">
        <v>0</v>
      </c>
      <c r="T23" s="101">
        <v>0</v>
      </c>
      <c r="U23" s="94">
        <v>0</v>
      </c>
      <c r="V23" s="102">
        <v>0</v>
      </c>
      <c r="W23" s="102">
        <v>0</v>
      </c>
      <c r="X23" s="73">
        <f>SUM(X22)</f>
        <v>0</v>
      </c>
      <c r="Y23" s="102">
        <f>SUM(Y22)</f>
        <v>0</v>
      </c>
      <c r="Z23" s="101">
        <v>0</v>
      </c>
      <c r="AA23" s="54">
        <v>0</v>
      </c>
      <c r="AB23" s="94">
        <v>0</v>
      </c>
      <c r="AC23" s="94">
        <v>0</v>
      </c>
      <c r="AD23" s="102">
        <f aca="true" t="shared" si="2" ref="AD23:AE25">N23+S23-V23-AA23</f>
        <v>7511</v>
      </c>
      <c r="AE23" s="102">
        <f t="shared" si="2"/>
        <v>0</v>
      </c>
      <c r="AF23" s="73">
        <f aca="true" t="shared" si="3" ref="AF23:AH24">SUM(AF22)</f>
        <v>0</v>
      </c>
      <c r="AG23" s="102">
        <f t="shared" si="3"/>
        <v>0</v>
      </c>
      <c r="AH23" s="102">
        <f t="shared" si="3"/>
        <v>0</v>
      </c>
      <c r="AI23" s="3"/>
      <c r="AJ23" s="3"/>
      <c r="AK23" s="3"/>
    </row>
    <row r="24" spans="1:37" ht="103.5" customHeight="1">
      <c r="A24" s="96">
        <v>2</v>
      </c>
      <c r="B24" s="97" t="s">
        <v>72</v>
      </c>
      <c r="C24" s="54" t="s">
        <v>67</v>
      </c>
      <c r="D24" s="54" t="s">
        <v>73</v>
      </c>
      <c r="E24" s="54" t="s">
        <v>74</v>
      </c>
      <c r="F24" s="54" t="s">
        <v>64</v>
      </c>
      <c r="G24" s="54" t="s">
        <v>62</v>
      </c>
      <c r="H24" s="97" t="s">
        <v>72</v>
      </c>
      <c r="I24" s="98">
        <v>42727</v>
      </c>
      <c r="J24" s="41" t="s">
        <v>93</v>
      </c>
      <c r="K24" s="100">
        <v>6108</v>
      </c>
      <c r="L24" s="54" t="s">
        <v>65</v>
      </c>
      <c r="M24" s="93" t="s">
        <v>43</v>
      </c>
      <c r="N24" s="100">
        <v>4072</v>
      </c>
      <c r="O24" s="101">
        <v>0</v>
      </c>
      <c r="P24" s="94">
        <v>0</v>
      </c>
      <c r="Q24" s="94">
        <v>0</v>
      </c>
      <c r="R24" s="94">
        <v>0</v>
      </c>
      <c r="S24" s="101">
        <v>0</v>
      </c>
      <c r="T24" s="101">
        <v>0</v>
      </c>
      <c r="U24" s="94">
        <v>0</v>
      </c>
      <c r="V24" s="102">
        <v>0</v>
      </c>
      <c r="W24" s="102">
        <v>0</v>
      </c>
      <c r="X24" s="73">
        <f>SUM(X23)</f>
        <v>0</v>
      </c>
      <c r="Y24" s="102">
        <f>SUM(Y23)</f>
        <v>0</v>
      </c>
      <c r="Z24" s="101">
        <v>0</v>
      </c>
      <c r="AA24" s="93">
        <v>0</v>
      </c>
      <c r="AB24" s="94">
        <v>0</v>
      </c>
      <c r="AC24" s="94">
        <v>0</v>
      </c>
      <c r="AD24" s="102">
        <f t="shared" si="2"/>
        <v>4072</v>
      </c>
      <c r="AE24" s="102">
        <f t="shared" si="2"/>
        <v>0</v>
      </c>
      <c r="AF24" s="73">
        <f t="shared" si="3"/>
        <v>0</v>
      </c>
      <c r="AG24" s="102">
        <f t="shared" si="3"/>
        <v>0</v>
      </c>
      <c r="AH24" s="102">
        <f t="shared" si="3"/>
        <v>0</v>
      </c>
      <c r="AI24" s="3"/>
      <c r="AJ24" s="3"/>
      <c r="AK24" s="3"/>
    </row>
    <row r="25" spans="1:37" ht="102" customHeight="1">
      <c r="A25" s="128">
        <v>3</v>
      </c>
      <c r="B25" s="129" t="s">
        <v>76</v>
      </c>
      <c r="C25" s="130" t="s">
        <v>78</v>
      </c>
      <c r="D25" s="130" t="s">
        <v>75</v>
      </c>
      <c r="E25" s="130" t="s">
        <v>77</v>
      </c>
      <c r="F25" s="130" t="s">
        <v>64</v>
      </c>
      <c r="G25" s="130" t="s">
        <v>62</v>
      </c>
      <c r="H25" s="129" t="s">
        <v>76</v>
      </c>
      <c r="I25" s="131">
        <v>42930</v>
      </c>
      <c r="J25" s="132" t="s">
        <v>98</v>
      </c>
      <c r="K25" s="133">
        <v>13392</v>
      </c>
      <c r="L25" s="130" t="s">
        <v>65</v>
      </c>
      <c r="M25" s="134" t="s">
        <v>43</v>
      </c>
      <c r="N25" s="133">
        <v>13392</v>
      </c>
      <c r="O25" s="135">
        <v>0</v>
      </c>
      <c r="P25" s="136">
        <v>0</v>
      </c>
      <c r="Q25" s="139">
        <v>2232</v>
      </c>
      <c r="R25" s="136">
        <v>0</v>
      </c>
      <c r="S25" s="135">
        <v>0</v>
      </c>
      <c r="T25" s="135">
        <v>0</v>
      </c>
      <c r="U25" s="136">
        <v>0</v>
      </c>
      <c r="V25" s="137">
        <v>2232</v>
      </c>
      <c r="W25" s="137">
        <v>0</v>
      </c>
      <c r="X25" s="138">
        <v>0</v>
      </c>
      <c r="Y25" s="137">
        <v>2232</v>
      </c>
      <c r="Z25" s="135">
        <v>0</v>
      </c>
      <c r="AA25" s="130">
        <v>0</v>
      </c>
      <c r="AB25" s="136">
        <v>0</v>
      </c>
      <c r="AC25" s="136">
        <v>0</v>
      </c>
      <c r="AD25" s="137">
        <f t="shared" si="2"/>
        <v>11160</v>
      </c>
      <c r="AE25" s="137">
        <f t="shared" si="2"/>
        <v>0</v>
      </c>
      <c r="AF25" s="138">
        <f>SUM(AF24)</f>
        <v>0</v>
      </c>
      <c r="AG25" s="137">
        <v>0</v>
      </c>
      <c r="AH25" s="137">
        <v>0</v>
      </c>
      <c r="AI25" s="3"/>
      <c r="AJ25" s="3"/>
      <c r="AK25" s="3"/>
    </row>
    <row r="26" spans="1:37" ht="102" customHeight="1">
      <c r="A26" s="128">
        <v>4</v>
      </c>
      <c r="B26" s="129" t="s">
        <v>79</v>
      </c>
      <c r="C26" s="130" t="s">
        <v>80</v>
      </c>
      <c r="D26" s="130" t="s">
        <v>81</v>
      </c>
      <c r="E26" s="130" t="s">
        <v>82</v>
      </c>
      <c r="F26" s="130" t="s">
        <v>64</v>
      </c>
      <c r="G26" s="130" t="s">
        <v>62</v>
      </c>
      <c r="H26" s="129" t="s">
        <v>79</v>
      </c>
      <c r="I26" s="131">
        <v>42964</v>
      </c>
      <c r="J26" s="132" t="s">
        <v>98</v>
      </c>
      <c r="K26" s="133">
        <v>3707</v>
      </c>
      <c r="L26" s="130" t="s">
        <v>65</v>
      </c>
      <c r="M26" s="134" t="s">
        <v>43</v>
      </c>
      <c r="N26" s="133">
        <v>3707</v>
      </c>
      <c r="O26" s="135">
        <v>0</v>
      </c>
      <c r="P26" s="136">
        <v>0</v>
      </c>
      <c r="Q26" s="139">
        <v>410</v>
      </c>
      <c r="R26" s="136">
        <v>0</v>
      </c>
      <c r="S26" s="135">
        <v>0</v>
      </c>
      <c r="T26" s="135">
        <v>0</v>
      </c>
      <c r="U26" s="136">
        <v>0</v>
      </c>
      <c r="V26" s="137">
        <v>410</v>
      </c>
      <c r="W26" s="137">
        <v>0</v>
      </c>
      <c r="X26" s="138">
        <v>0</v>
      </c>
      <c r="Y26" s="137">
        <v>410</v>
      </c>
      <c r="Z26" s="135">
        <v>0</v>
      </c>
      <c r="AA26" s="130">
        <v>0</v>
      </c>
      <c r="AB26" s="136">
        <v>0</v>
      </c>
      <c r="AC26" s="136">
        <v>0</v>
      </c>
      <c r="AD26" s="137">
        <f aca="true" t="shared" si="4" ref="AD26:AE29">N26+S26-V26-AA26</f>
        <v>3297</v>
      </c>
      <c r="AE26" s="137">
        <f t="shared" si="4"/>
        <v>0</v>
      </c>
      <c r="AF26" s="138">
        <f>SUM(AF25)</f>
        <v>0</v>
      </c>
      <c r="AG26" s="137">
        <v>0</v>
      </c>
      <c r="AH26" s="137">
        <v>0</v>
      </c>
      <c r="AI26" s="3"/>
      <c r="AJ26" s="3"/>
      <c r="AK26" s="3"/>
    </row>
    <row r="27" spans="1:37" ht="102" customHeight="1">
      <c r="A27" s="128">
        <v>5</v>
      </c>
      <c r="B27" s="129" t="s">
        <v>89</v>
      </c>
      <c r="C27" s="130" t="s">
        <v>90</v>
      </c>
      <c r="D27" s="130" t="s">
        <v>91</v>
      </c>
      <c r="E27" s="130" t="s">
        <v>92</v>
      </c>
      <c r="F27" s="130" t="s">
        <v>64</v>
      </c>
      <c r="G27" s="130" t="s">
        <v>62</v>
      </c>
      <c r="H27" s="129" t="s">
        <v>89</v>
      </c>
      <c r="I27" s="131">
        <v>43080</v>
      </c>
      <c r="J27" s="132"/>
      <c r="K27" s="133">
        <v>1776</v>
      </c>
      <c r="L27" s="130" t="s">
        <v>65</v>
      </c>
      <c r="M27" s="134" t="s">
        <v>43</v>
      </c>
      <c r="N27" s="133">
        <v>1776</v>
      </c>
      <c r="O27" s="135">
        <v>0</v>
      </c>
      <c r="P27" s="136">
        <v>0</v>
      </c>
      <c r="Q27" s="136">
        <v>0</v>
      </c>
      <c r="R27" s="136">
        <v>0</v>
      </c>
      <c r="S27" s="133">
        <v>0</v>
      </c>
      <c r="T27" s="135">
        <v>5.35233</v>
      </c>
      <c r="U27" s="136">
        <v>0</v>
      </c>
      <c r="V27" s="137">
        <v>0</v>
      </c>
      <c r="W27" s="137">
        <v>5.35233</v>
      </c>
      <c r="X27" s="138">
        <v>0</v>
      </c>
      <c r="Y27" s="137">
        <v>0</v>
      </c>
      <c r="Z27" s="135">
        <v>0</v>
      </c>
      <c r="AA27" s="130">
        <v>0</v>
      </c>
      <c r="AB27" s="136">
        <v>0</v>
      </c>
      <c r="AC27" s="136">
        <v>0</v>
      </c>
      <c r="AD27" s="137">
        <f t="shared" si="4"/>
        <v>1776</v>
      </c>
      <c r="AE27" s="137">
        <f t="shared" si="4"/>
        <v>0</v>
      </c>
      <c r="AF27" s="138">
        <f>SUM(AF26)</f>
        <v>0</v>
      </c>
      <c r="AG27" s="137">
        <v>0</v>
      </c>
      <c r="AH27" s="137">
        <v>0</v>
      </c>
      <c r="AI27" s="3"/>
      <c r="AJ27" s="3"/>
      <c r="AK27" s="3"/>
    </row>
    <row r="28" spans="1:37" ht="102" customHeight="1">
      <c r="A28" s="155">
        <v>6</v>
      </c>
      <c r="B28" s="156" t="s">
        <v>102</v>
      </c>
      <c r="C28" s="157" t="s">
        <v>100</v>
      </c>
      <c r="D28" s="157" t="s">
        <v>99</v>
      </c>
      <c r="E28" s="157" t="s">
        <v>103</v>
      </c>
      <c r="F28" s="157" t="s">
        <v>104</v>
      </c>
      <c r="G28" s="157" t="s">
        <v>105</v>
      </c>
      <c r="H28" s="156" t="s">
        <v>102</v>
      </c>
      <c r="I28" s="158">
        <v>43364</v>
      </c>
      <c r="J28" s="159"/>
      <c r="K28" s="160">
        <v>7807</v>
      </c>
      <c r="L28" s="157" t="s">
        <v>106</v>
      </c>
      <c r="M28" s="161" t="s">
        <v>43</v>
      </c>
      <c r="N28" s="160">
        <v>0</v>
      </c>
      <c r="O28" s="162">
        <v>0</v>
      </c>
      <c r="P28" s="163">
        <v>0</v>
      </c>
      <c r="Q28" s="163">
        <v>0</v>
      </c>
      <c r="R28" s="163">
        <v>0</v>
      </c>
      <c r="S28" s="160">
        <v>7807</v>
      </c>
      <c r="T28" s="162">
        <v>0</v>
      </c>
      <c r="U28" s="163">
        <v>0</v>
      </c>
      <c r="V28" s="164">
        <v>0</v>
      </c>
      <c r="W28" s="164">
        <v>0</v>
      </c>
      <c r="X28" s="165">
        <v>0</v>
      </c>
      <c r="Y28" s="164">
        <v>0</v>
      </c>
      <c r="Z28" s="162">
        <v>0</v>
      </c>
      <c r="AA28" s="157">
        <v>0</v>
      </c>
      <c r="AB28" s="163">
        <v>0</v>
      </c>
      <c r="AC28" s="163">
        <v>0</v>
      </c>
      <c r="AD28" s="164">
        <f t="shared" si="4"/>
        <v>7807</v>
      </c>
      <c r="AE28" s="164">
        <f t="shared" si="4"/>
        <v>0</v>
      </c>
      <c r="AF28" s="165">
        <v>0</v>
      </c>
      <c r="AG28" s="164">
        <v>0</v>
      </c>
      <c r="AH28" s="164">
        <v>0</v>
      </c>
      <c r="AI28" s="3"/>
      <c r="AJ28" s="3"/>
      <c r="AK28" s="3"/>
    </row>
    <row r="29" spans="1:37" ht="102" customHeight="1">
      <c r="A29" s="166">
        <v>7</v>
      </c>
      <c r="B29" s="167" t="s">
        <v>112</v>
      </c>
      <c r="C29" s="168" t="s">
        <v>116</v>
      </c>
      <c r="D29" s="157" t="s">
        <v>113</v>
      </c>
      <c r="E29" s="157" t="s">
        <v>114</v>
      </c>
      <c r="F29" s="157" t="s">
        <v>104</v>
      </c>
      <c r="G29" s="157" t="s">
        <v>105</v>
      </c>
      <c r="H29" s="167" t="s">
        <v>112</v>
      </c>
      <c r="I29" s="169">
        <v>43448</v>
      </c>
      <c r="J29" s="170"/>
      <c r="K29" s="160">
        <v>2757.368</v>
      </c>
      <c r="L29" s="157" t="s">
        <v>106</v>
      </c>
      <c r="M29" s="161" t="s">
        <v>43</v>
      </c>
      <c r="N29" s="160">
        <v>0</v>
      </c>
      <c r="O29" s="162">
        <v>0</v>
      </c>
      <c r="P29" s="163">
        <v>0</v>
      </c>
      <c r="Q29" s="163">
        <v>0</v>
      </c>
      <c r="R29" s="163">
        <v>0</v>
      </c>
      <c r="S29" s="160">
        <v>2757.368</v>
      </c>
      <c r="T29" s="162">
        <v>0</v>
      </c>
      <c r="U29" s="163">
        <v>0</v>
      </c>
      <c r="V29" s="164">
        <v>0</v>
      </c>
      <c r="W29" s="164">
        <v>0</v>
      </c>
      <c r="X29" s="165">
        <v>0</v>
      </c>
      <c r="Y29" s="164">
        <v>0</v>
      </c>
      <c r="Z29" s="162">
        <v>0</v>
      </c>
      <c r="AA29" s="157">
        <v>0</v>
      </c>
      <c r="AB29" s="163">
        <v>0</v>
      </c>
      <c r="AC29" s="163">
        <v>0</v>
      </c>
      <c r="AD29" s="164">
        <f t="shared" si="4"/>
        <v>2757.368</v>
      </c>
      <c r="AE29" s="164">
        <f t="shared" si="4"/>
        <v>0</v>
      </c>
      <c r="AF29" s="165">
        <v>0</v>
      </c>
      <c r="AG29" s="164">
        <v>0</v>
      </c>
      <c r="AH29" s="164">
        <v>0</v>
      </c>
      <c r="AI29" s="3"/>
      <c r="AJ29" s="3"/>
      <c r="AK29" s="3"/>
    </row>
    <row r="30" spans="1:34" ht="12.75">
      <c r="A30" s="223" t="s">
        <v>10</v>
      </c>
      <c r="B30" s="221"/>
      <c r="C30" s="221"/>
      <c r="D30" s="221"/>
      <c r="E30" s="221"/>
      <c r="F30" s="221"/>
      <c r="G30" s="221"/>
      <c r="H30" s="221"/>
      <c r="I30" s="221"/>
      <c r="J30" s="222"/>
      <c r="K30" s="103">
        <f>SUM(K23:K29)</f>
        <v>46813.368</v>
      </c>
      <c r="L30" s="74"/>
      <c r="M30" s="74"/>
      <c r="N30" s="103">
        <f>SUM(N23:N29)</f>
        <v>30458</v>
      </c>
      <c r="O30" s="103">
        <f>SUM(O23:O29)</f>
        <v>0</v>
      </c>
      <c r="P30" s="74">
        <f>SUM(P23:P29)</f>
        <v>0</v>
      </c>
      <c r="Q30" s="74">
        <f>SUM(Q23:Q27)</f>
        <v>2642</v>
      </c>
      <c r="R30" s="74">
        <f aca="true" t="shared" si="5" ref="R30:AE30">SUM(R23:R29)</f>
        <v>0</v>
      </c>
      <c r="S30" s="103">
        <f t="shared" si="5"/>
        <v>10564.368</v>
      </c>
      <c r="T30" s="103">
        <f t="shared" si="5"/>
        <v>5.35233</v>
      </c>
      <c r="U30" s="74">
        <f t="shared" si="5"/>
        <v>0</v>
      </c>
      <c r="V30" s="103">
        <f t="shared" si="5"/>
        <v>2642</v>
      </c>
      <c r="W30" s="103">
        <f t="shared" si="5"/>
        <v>5.35233</v>
      </c>
      <c r="X30" s="74">
        <f t="shared" si="5"/>
        <v>0</v>
      </c>
      <c r="Y30" s="103">
        <f t="shared" si="5"/>
        <v>2642</v>
      </c>
      <c r="Z30" s="103">
        <f t="shared" si="5"/>
        <v>0</v>
      </c>
      <c r="AA30" s="74">
        <f t="shared" si="5"/>
        <v>0</v>
      </c>
      <c r="AB30" s="74">
        <f t="shared" si="5"/>
        <v>0</v>
      </c>
      <c r="AC30" s="74">
        <f t="shared" si="5"/>
        <v>0</v>
      </c>
      <c r="AD30" s="103">
        <f t="shared" si="5"/>
        <v>38380.368</v>
      </c>
      <c r="AE30" s="103">
        <f t="shared" si="5"/>
        <v>0</v>
      </c>
      <c r="AF30" s="74">
        <f>SUM(AF23:AF27)</f>
        <v>0</v>
      </c>
      <c r="AG30" s="103">
        <f>SUM(AG23:AG28)</f>
        <v>0</v>
      </c>
      <c r="AH30" s="103">
        <f>SUM(AH23:AH28)</f>
        <v>0</v>
      </c>
    </row>
    <row r="31" spans="1:34" ht="15" customHeight="1">
      <c r="A31" s="220" t="s">
        <v>58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2"/>
    </row>
    <row r="32" spans="1:34" ht="12.75">
      <c r="A32" s="73"/>
      <c r="B32" s="73"/>
      <c r="C32" s="54"/>
      <c r="D32" s="54"/>
      <c r="E32" s="54"/>
      <c r="F32" s="70"/>
      <c r="G32" s="70"/>
      <c r="H32" s="54"/>
      <c r="I32" s="54"/>
      <c r="J32" s="70"/>
      <c r="K32" s="70"/>
      <c r="L32" s="70"/>
      <c r="M32" s="70"/>
      <c r="N32" s="70"/>
      <c r="O32" s="54"/>
      <c r="P32" s="54"/>
      <c r="Q32" s="54"/>
      <c r="R32" s="5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55"/>
      <c r="AE32" s="55"/>
      <c r="AF32" s="55"/>
      <c r="AG32" s="69"/>
      <c r="AH32" s="69"/>
    </row>
    <row r="33" spans="1:34" ht="12.75">
      <c r="A33" s="223" t="s">
        <v>11</v>
      </c>
      <c r="B33" s="221"/>
      <c r="C33" s="221"/>
      <c r="D33" s="221"/>
      <c r="E33" s="221"/>
      <c r="F33" s="221"/>
      <c r="G33" s="221"/>
      <c r="H33" s="221"/>
      <c r="I33" s="221"/>
      <c r="J33" s="222"/>
      <c r="K33" s="56"/>
      <c r="L33" s="56"/>
      <c r="M33" s="56"/>
      <c r="N33" s="71">
        <v>0</v>
      </c>
      <c r="O33" s="56">
        <f aca="true" t="shared" si="6" ref="O33:AH33">SUM(O32:O32)</f>
        <v>0</v>
      </c>
      <c r="P33" s="56">
        <f t="shared" si="6"/>
        <v>0</v>
      </c>
      <c r="Q33" s="56">
        <f t="shared" si="6"/>
        <v>0</v>
      </c>
      <c r="R33" s="56">
        <f t="shared" si="6"/>
        <v>0</v>
      </c>
      <c r="S33" s="56">
        <f t="shared" si="6"/>
        <v>0</v>
      </c>
      <c r="T33" s="56">
        <f t="shared" si="6"/>
        <v>0</v>
      </c>
      <c r="U33" s="56">
        <f t="shared" si="6"/>
        <v>0</v>
      </c>
      <c r="V33" s="56">
        <f t="shared" si="6"/>
        <v>0</v>
      </c>
      <c r="W33" s="56">
        <f t="shared" si="6"/>
        <v>0</v>
      </c>
      <c r="X33" s="56">
        <f t="shared" si="6"/>
        <v>0</v>
      </c>
      <c r="Y33" s="56">
        <f t="shared" si="6"/>
        <v>0</v>
      </c>
      <c r="Z33" s="56">
        <f t="shared" si="6"/>
        <v>0</v>
      </c>
      <c r="AA33" s="56">
        <f>SUM(AA32)</f>
        <v>0</v>
      </c>
      <c r="AB33" s="56">
        <f>SUM(AB32)</f>
        <v>0</v>
      </c>
      <c r="AC33" s="56">
        <f>SUM(AC32)</f>
        <v>0</v>
      </c>
      <c r="AD33" s="56">
        <f t="shared" si="6"/>
        <v>0</v>
      </c>
      <c r="AE33" s="56">
        <f t="shared" si="6"/>
        <v>0</v>
      </c>
      <c r="AF33" s="56">
        <f t="shared" si="6"/>
        <v>0</v>
      </c>
      <c r="AG33" s="56">
        <f t="shared" si="6"/>
        <v>0</v>
      </c>
      <c r="AH33" s="56">
        <f t="shared" si="6"/>
        <v>0</v>
      </c>
    </row>
    <row r="34" spans="1:34" ht="12.75">
      <c r="A34" s="220" t="s">
        <v>59</v>
      </c>
      <c r="B34" s="221"/>
      <c r="C34" s="221"/>
      <c r="D34" s="221"/>
      <c r="E34" s="221"/>
      <c r="F34" s="221"/>
      <c r="G34" s="221"/>
      <c r="H34" s="221"/>
      <c r="I34" s="221"/>
      <c r="J34" s="222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73"/>
      <c r="AB34" s="73"/>
      <c r="AC34" s="73"/>
      <c r="AD34" s="73"/>
      <c r="AE34" s="91"/>
      <c r="AF34" s="91"/>
      <c r="AG34" s="91"/>
      <c r="AH34" s="91"/>
    </row>
    <row r="35" spans="1:34" ht="12.75">
      <c r="A35" s="73"/>
      <c r="B35" s="73"/>
      <c r="C35" s="54"/>
      <c r="D35" s="54"/>
      <c r="E35" s="54"/>
      <c r="F35" s="54"/>
      <c r="G35" s="70"/>
      <c r="H35" s="70"/>
      <c r="I35" s="70"/>
      <c r="J35" s="70"/>
      <c r="K35" s="69"/>
      <c r="L35" s="69"/>
      <c r="M35" s="69"/>
      <c r="N35" s="69"/>
      <c r="O35" s="69"/>
      <c r="P35" s="69"/>
      <c r="Q35" s="69"/>
      <c r="R35" s="69"/>
      <c r="S35" s="69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55"/>
      <c r="AE35" s="55"/>
      <c r="AF35" s="55"/>
      <c r="AG35" s="72"/>
      <c r="AH35" s="72"/>
    </row>
    <row r="36" spans="1:34" ht="12.75">
      <c r="A36" s="220" t="s">
        <v>12</v>
      </c>
      <c r="B36" s="221"/>
      <c r="C36" s="221"/>
      <c r="D36" s="221"/>
      <c r="E36" s="221"/>
      <c r="F36" s="221"/>
      <c r="G36" s="221"/>
      <c r="H36" s="221"/>
      <c r="I36" s="221"/>
      <c r="J36" s="222"/>
      <c r="K36" s="73"/>
      <c r="L36" s="73"/>
      <c r="M36" s="73"/>
      <c r="N36" s="73">
        <f aca="true" t="shared" si="7" ref="N36:AH36">SUM(N35)</f>
        <v>0</v>
      </c>
      <c r="O36" s="73">
        <f t="shared" si="7"/>
        <v>0</v>
      </c>
      <c r="P36" s="73">
        <f t="shared" si="7"/>
        <v>0</v>
      </c>
      <c r="Q36" s="73">
        <f t="shared" si="7"/>
        <v>0</v>
      </c>
      <c r="R36" s="73">
        <f t="shared" si="7"/>
        <v>0</v>
      </c>
      <c r="S36" s="73">
        <f t="shared" si="7"/>
        <v>0</v>
      </c>
      <c r="T36" s="73">
        <f t="shared" si="7"/>
        <v>0</v>
      </c>
      <c r="U36" s="73">
        <f t="shared" si="7"/>
        <v>0</v>
      </c>
      <c r="V36" s="73">
        <f t="shared" si="7"/>
        <v>0</v>
      </c>
      <c r="W36" s="73">
        <f t="shared" si="7"/>
        <v>0</v>
      </c>
      <c r="X36" s="73">
        <f t="shared" si="7"/>
        <v>0</v>
      </c>
      <c r="Y36" s="73">
        <f t="shared" si="7"/>
        <v>0</v>
      </c>
      <c r="Z36" s="73">
        <f t="shared" si="7"/>
        <v>0</v>
      </c>
      <c r="AA36" s="56">
        <f>SUM(AA35)</f>
        <v>0</v>
      </c>
      <c r="AB36" s="56">
        <f>SUM(AB35)</f>
        <v>0</v>
      </c>
      <c r="AC36" s="56">
        <f>SUM(AC35)</f>
        <v>0</v>
      </c>
      <c r="AD36" s="73">
        <f t="shared" si="7"/>
        <v>0</v>
      </c>
      <c r="AE36" s="73">
        <f t="shared" si="7"/>
        <v>0</v>
      </c>
      <c r="AF36" s="73">
        <f t="shared" si="7"/>
        <v>0</v>
      </c>
      <c r="AG36" s="73">
        <f t="shared" si="7"/>
        <v>0</v>
      </c>
      <c r="AH36" s="73">
        <f t="shared" si="7"/>
        <v>0</v>
      </c>
    </row>
    <row r="37" spans="1:34" ht="12.75">
      <c r="A37" s="220" t="s">
        <v>13</v>
      </c>
      <c r="B37" s="221"/>
      <c r="C37" s="221"/>
      <c r="D37" s="221"/>
      <c r="E37" s="221"/>
      <c r="F37" s="221"/>
      <c r="G37" s="222"/>
      <c r="H37" s="92"/>
      <c r="I37" s="92"/>
      <c r="J37" s="92"/>
      <c r="K37" s="103">
        <f>K30</f>
        <v>46813.368</v>
      </c>
      <c r="L37" s="92"/>
      <c r="M37" s="92"/>
      <c r="N37" s="103">
        <f>SUM(N36,N33,N30,N21)</f>
        <v>30458</v>
      </c>
      <c r="O37" s="108">
        <v>0</v>
      </c>
      <c r="P37" s="69">
        <v>0</v>
      </c>
      <c r="Q37" s="74">
        <f>SUM(Q36,Q33,Q30,Q21)</f>
        <v>2642</v>
      </c>
      <c r="R37" s="69">
        <v>0</v>
      </c>
      <c r="S37" s="103">
        <f>SUM(S36,S33,S30,S21)</f>
        <v>10564.368</v>
      </c>
      <c r="T37" s="103">
        <f>SUM(T36,T33,T30,T21)</f>
        <v>5.35233</v>
      </c>
      <c r="U37" s="69">
        <v>0</v>
      </c>
      <c r="V37" s="103">
        <f>SUM(V36,V33,V30,V21)</f>
        <v>2642</v>
      </c>
      <c r="W37" s="103">
        <f>SUM(W36,W33,W30,W21)</f>
        <v>5.35233</v>
      </c>
      <c r="X37" s="73">
        <f>SUM(X36)</f>
        <v>0</v>
      </c>
      <c r="Y37" s="107">
        <f>SUM(Y36)</f>
        <v>0</v>
      </c>
      <c r="Z37" s="108">
        <v>0</v>
      </c>
      <c r="AA37" s="74">
        <f>SUM(AA36,AA33,AA30,AA21)</f>
        <v>0</v>
      </c>
      <c r="AB37" s="74">
        <f>SUM(AB36,AB33,AB30,AB21)</f>
        <v>0</v>
      </c>
      <c r="AC37" s="69">
        <v>0</v>
      </c>
      <c r="AD37" s="103">
        <f>SUM(AD36,AD33,AD30,AD21)</f>
        <v>38380.368</v>
      </c>
      <c r="AE37" s="103">
        <f>SUM(AE36,AE33,AE30,AE21)</f>
        <v>0</v>
      </c>
      <c r="AF37" s="74">
        <f>SUM(AF36,AF33,AF30,AF21)</f>
        <v>0</v>
      </c>
      <c r="AG37" s="103">
        <f>SUM(AG36,AG33,AG30,AG21)</f>
        <v>0</v>
      </c>
      <c r="AH37" s="103">
        <f>SUM(AH36,AH33,AH30,AH21)</f>
        <v>0</v>
      </c>
    </row>
    <row r="38" spans="3:34" ht="12.7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51"/>
      <c r="O38" s="51"/>
      <c r="P38" s="51"/>
      <c r="Q38" s="52"/>
      <c r="R38" s="51"/>
      <c r="S38" s="51"/>
      <c r="T38" s="51"/>
      <c r="U38" s="51"/>
      <c r="V38" s="52"/>
      <c r="W38" s="51"/>
      <c r="X38" s="51"/>
      <c r="Y38" s="51"/>
      <c r="Z38" s="51"/>
      <c r="AA38" s="51"/>
      <c r="AB38" s="51"/>
      <c r="AC38" s="51"/>
      <c r="AD38" s="52"/>
      <c r="AE38" s="51"/>
      <c r="AF38" s="51"/>
      <c r="AG38" s="52"/>
      <c r="AH38" s="51"/>
    </row>
    <row r="39" spans="3:34" ht="12.75" customHeight="1"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37"/>
      <c r="O39" s="37"/>
      <c r="P39" s="5"/>
      <c r="Q39" s="5"/>
      <c r="R39" s="5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3:15" ht="12.75" customHeight="1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3:18" ht="15">
      <c r="C41" s="39"/>
      <c r="D41" s="58" t="s">
        <v>88</v>
      </c>
      <c r="E41" s="47"/>
      <c r="F41" s="1"/>
      <c r="G41" s="1"/>
      <c r="H41" s="1"/>
      <c r="I41" s="1"/>
      <c r="J41" s="1"/>
      <c r="K41" s="1"/>
      <c r="L41" s="1"/>
      <c r="M41" s="48"/>
      <c r="N41" s="48"/>
      <c r="O41" s="62" t="s">
        <v>107</v>
      </c>
      <c r="P41" s="1"/>
      <c r="Q41" s="35"/>
      <c r="R41" s="20"/>
    </row>
    <row r="42" spans="4:19" ht="12.75">
      <c r="D42" s="40"/>
      <c r="E42" s="40"/>
      <c r="F42" s="40"/>
      <c r="G42" s="40"/>
      <c r="H42" s="40"/>
      <c r="I42" s="40"/>
      <c r="J42" s="40"/>
      <c r="K42" s="40"/>
      <c r="L42" s="40"/>
      <c r="O42" s="40"/>
      <c r="P42" s="40"/>
      <c r="Q42" s="40"/>
      <c r="R42" s="40"/>
      <c r="S42" s="40"/>
    </row>
    <row r="43" ht="12.75">
      <c r="L43" t="s">
        <v>83</v>
      </c>
    </row>
  </sheetData>
  <sheetProtection/>
  <mergeCells count="43">
    <mergeCell ref="A33:J33"/>
    <mergeCell ref="A34:J34"/>
    <mergeCell ref="A36:J36"/>
    <mergeCell ref="A37:G37"/>
    <mergeCell ref="C39:M39"/>
    <mergeCell ref="AG16:AH16"/>
    <mergeCell ref="A19:AH19"/>
    <mergeCell ref="A21:C21"/>
    <mergeCell ref="A22:AH22"/>
    <mergeCell ref="A30:J30"/>
    <mergeCell ref="A31:AH31"/>
    <mergeCell ref="G14:G17"/>
    <mergeCell ref="H14:H17"/>
    <mergeCell ref="I14:J16"/>
    <mergeCell ref="AD14:AH15"/>
    <mergeCell ref="N16:P16"/>
    <mergeCell ref="Q16:R16"/>
    <mergeCell ref="V16:X16"/>
    <mergeCell ref="Y16:Z16"/>
    <mergeCell ref="AD16:AF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A14:A17"/>
    <mergeCell ref="B14:B17"/>
    <mergeCell ref="C14:C17"/>
    <mergeCell ref="D14:D17"/>
    <mergeCell ref="K14:K17"/>
    <mergeCell ref="N14:R15"/>
    <mergeCell ref="L14:L17"/>
    <mergeCell ref="F14:F17"/>
    <mergeCell ref="AA2:AG2"/>
    <mergeCell ref="G3:Q3"/>
    <mergeCell ref="AC3:AG8"/>
    <mergeCell ref="J4:R4"/>
    <mergeCell ref="J5:N5"/>
    <mergeCell ref="C8:U8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C1">
      <selection activeCell="V21" sqref="V21"/>
    </sheetView>
  </sheetViews>
  <sheetFormatPr defaultColWidth="9.00390625" defaultRowHeight="12.75"/>
  <cols>
    <col min="1" max="1" width="13.00390625" style="0" customWidth="1"/>
    <col min="2" max="2" width="24.375" style="0" customWidth="1"/>
    <col min="3" max="3" width="9.375" style="0" customWidth="1"/>
    <col min="4" max="4" width="8.375" style="0" customWidth="1"/>
    <col min="5" max="5" width="7.25390625" style="0" customWidth="1"/>
    <col min="6" max="6" width="7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75390625" style="0" customWidth="1"/>
    <col min="13" max="13" width="10.625" style="0" customWidth="1"/>
    <col min="14" max="15" width="11.625" style="0" customWidth="1"/>
    <col min="16" max="16" width="10.125" style="0" hidden="1" customWidth="1"/>
    <col min="17" max="17" width="0.2421875" style="0" hidden="1" customWidth="1"/>
    <col min="18" max="20" width="11.625" style="0" customWidth="1"/>
    <col min="21" max="21" width="12.125" style="0" bestFit="1" customWidth="1"/>
    <col min="22" max="22" width="10.625" style="0" bestFit="1" customWidth="1"/>
  </cols>
  <sheetData>
    <row r="1" spans="20:22" ht="12.75">
      <c r="T1" s="209" t="s">
        <v>15</v>
      </c>
      <c r="U1" s="209"/>
      <c r="V1" s="1"/>
    </row>
    <row r="2" spans="16:22" ht="65.25" customHeight="1">
      <c r="P2" s="1"/>
      <c r="S2" s="271" t="s">
        <v>85</v>
      </c>
      <c r="T2" s="209"/>
      <c r="U2" s="209"/>
      <c r="V2" s="209"/>
    </row>
    <row r="3" spans="12:13" ht="12.75" hidden="1">
      <c r="L3" s="2"/>
      <c r="M3" s="2"/>
    </row>
    <row r="4" spans="3:16" ht="4.5" customHeight="1" hidden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</row>
    <row r="5" spans="3:16" ht="12.75">
      <c r="C5" s="7"/>
      <c r="D5" s="7" t="s">
        <v>45</v>
      </c>
      <c r="E5" s="7"/>
      <c r="F5" s="7"/>
      <c r="G5" s="7"/>
      <c r="H5" s="7"/>
      <c r="I5" s="7"/>
      <c r="J5" s="7"/>
      <c r="K5" s="7"/>
      <c r="L5" s="7"/>
      <c r="M5" s="4"/>
      <c r="N5" s="4"/>
      <c r="O5" s="4"/>
      <c r="P5" s="4"/>
    </row>
    <row r="6" spans="3:14" ht="12" customHeight="1">
      <c r="C6" s="272" t="s">
        <v>115</v>
      </c>
      <c r="D6" s="272"/>
      <c r="E6" s="272"/>
      <c r="F6" s="272"/>
      <c r="G6" s="272"/>
      <c r="H6" s="272"/>
      <c r="I6" s="273"/>
      <c r="J6" s="273"/>
      <c r="K6" s="273"/>
      <c r="L6" s="273"/>
      <c r="M6" s="4"/>
      <c r="N6" s="4"/>
    </row>
    <row r="7" spans="3:14" ht="12.75" hidden="1">
      <c r="C7" s="8"/>
      <c r="D7" s="8"/>
      <c r="E7" s="8"/>
      <c r="F7" s="8"/>
      <c r="G7" s="8"/>
      <c r="H7" s="8"/>
      <c r="I7" s="9"/>
      <c r="J7" s="9"/>
      <c r="K7" s="9"/>
      <c r="L7" s="9"/>
      <c r="M7" s="4"/>
      <c r="N7" s="4"/>
    </row>
    <row r="8" spans="3:14" ht="16.5" customHeight="1" hidden="1">
      <c r="C8" s="8"/>
      <c r="D8" s="8"/>
      <c r="E8" s="8"/>
      <c r="F8" s="8"/>
      <c r="G8" s="8"/>
      <c r="H8" s="8"/>
      <c r="I8" s="9"/>
      <c r="J8" s="9"/>
      <c r="K8" s="9"/>
      <c r="L8" s="9"/>
      <c r="M8" s="4"/>
      <c r="N8" s="4"/>
    </row>
    <row r="9" spans="3:14" ht="29.25" customHeight="1" hidden="1">
      <c r="C9" s="8"/>
      <c r="D9" s="8"/>
      <c r="E9" s="8"/>
      <c r="F9" s="8"/>
      <c r="G9" s="8"/>
      <c r="H9" s="8"/>
      <c r="I9" s="9"/>
      <c r="J9" s="9"/>
      <c r="K9" s="9"/>
      <c r="L9" s="9"/>
      <c r="M9" s="4"/>
      <c r="N9" s="4"/>
    </row>
    <row r="10" spans="3:14" ht="23.25" customHeight="1" hidden="1">
      <c r="C10" s="8"/>
      <c r="D10" s="8"/>
      <c r="E10" s="8"/>
      <c r="F10" s="8"/>
      <c r="G10" s="8"/>
      <c r="H10" s="8"/>
      <c r="I10" s="9"/>
      <c r="J10" s="9"/>
      <c r="K10" s="9"/>
      <c r="L10" s="9"/>
      <c r="M10" s="4"/>
      <c r="N10" s="4"/>
    </row>
    <row r="11" spans="3:21" ht="14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U11" s="10" t="s">
        <v>16</v>
      </c>
    </row>
    <row r="12" spans="1:21" ht="30.75" customHeight="1">
      <c r="A12" s="261" t="s">
        <v>17</v>
      </c>
      <c r="B12" s="263" t="s">
        <v>18</v>
      </c>
      <c r="C12" s="265" t="s">
        <v>95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7" t="s">
        <v>96</v>
      </c>
      <c r="P12" s="260" t="s">
        <v>68</v>
      </c>
      <c r="Q12" s="260" t="s">
        <v>69</v>
      </c>
      <c r="R12" s="270">
        <v>2016</v>
      </c>
      <c r="S12" s="259">
        <v>2017</v>
      </c>
      <c r="T12" s="141"/>
      <c r="U12" s="254" t="s">
        <v>19</v>
      </c>
    </row>
    <row r="13" spans="1:21" ht="35.25" customHeight="1">
      <c r="A13" s="262"/>
      <c r="B13" s="264"/>
      <c r="C13" s="12" t="s">
        <v>20</v>
      </c>
      <c r="D13" s="12" t="s">
        <v>21</v>
      </c>
      <c r="E13" s="12" t="s">
        <v>22</v>
      </c>
      <c r="F13" s="13" t="s">
        <v>23</v>
      </c>
      <c r="G13" s="13" t="s">
        <v>24</v>
      </c>
      <c r="H13" s="12" t="s">
        <v>25</v>
      </c>
      <c r="I13" s="13" t="s">
        <v>26</v>
      </c>
      <c r="J13" s="13" t="s">
        <v>27</v>
      </c>
      <c r="K13" s="12" t="s">
        <v>28</v>
      </c>
      <c r="L13" s="14" t="s">
        <v>29</v>
      </c>
      <c r="M13" s="13" t="s">
        <v>30</v>
      </c>
      <c r="N13" s="140" t="s">
        <v>97</v>
      </c>
      <c r="O13" s="268"/>
      <c r="P13" s="260"/>
      <c r="Q13" s="260"/>
      <c r="R13" s="270"/>
      <c r="S13" s="259"/>
      <c r="T13" s="142">
        <v>2018</v>
      </c>
      <c r="U13" s="255"/>
    </row>
    <row r="14" spans="1:21" ht="18.75" customHeight="1">
      <c r="A14" s="256" t="s">
        <v>31</v>
      </c>
      <c r="B14" s="257"/>
      <c r="C14" s="257"/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15"/>
      <c r="O14" s="16"/>
      <c r="P14" s="16"/>
      <c r="Q14" s="6"/>
      <c r="R14" s="6"/>
      <c r="S14" s="6"/>
      <c r="T14" s="6"/>
      <c r="U14" s="18"/>
    </row>
    <row r="15" spans="1:22" ht="39" customHeight="1">
      <c r="A15" s="11" t="s">
        <v>66</v>
      </c>
      <c r="B15" s="54" t="s">
        <v>71</v>
      </c>
      <c r="C15" s="123">
        <v>0</v>
      </c>
      <c r="D15" s="123">
        <v>0</v>
      </c>
      <c r="E15" s="121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2">
        <v>3755</v>
      </c>
      <c r="O15" s="119">
        <f aca="true" t="shared" si="0" ref="O15:O21">N15+M15</f>
        <v>3755</v>
      </c>
      <c r="P15" s="50">
        <v>0</v>
      </c>
      <c r="Q15" s="105">
        <v>0</v>
      </c>
      <c r="R15" s="122">
        <v>3756</v>
      </c>
      <c r="S15" s="122">
        <v>0</v>
      </c>
      <c r="T15" s="122"/>
      <c r="U15" s="125">
        <f>SUM(O15:S15)</f>
        <v>7511</v>
      </c>
      <c r="V15" s="42"/>
    </row>
    <row r="16" spans="1:22" ht="39.75" customHeight="1">
      <c r="A16" s="11" t="s">
        <v>67</v>
      </c>
      <c r="B16" s="54" t="s">
        <v>73</v>
      </c>
      <c r="C16" s="123">
        <v>0</v>
      </c>
      <c r="D16" s="123">
        <v>0</v>
      </c>
      <c r="E16" s="121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2">
        <v>2036</v>
      </c>
      <c r="O16" s="119">
        <f t="shared" si="0"/>
        <v>2036</v>
      </c>
      <c r="P16" s="50">
        <v>0</v>
      </c>
      <c r="Q16" s="105">
        <v>0</v>
      </c>
      <c r="R16" s="122">
        <v>2036</v>
      </c>
      <c r="S16" s="122">
        <v>0</v>
      </c>
      <c r="T16" s="122"/>
      <c r="U16" s="125">
        <f>SUM(O16:S16)</f>
        <v>4072</v>
      </c>
      <c r="V16" s="42"/>
    </row>
    <row r="17" spans="1:22" ht="39.75" customHeight="1">
      <c r="A17" s="113" t="s">
        <v>78</v>
      </c>
      <c r="B17" s="114" t="s">
        <v>75</v>
      </c>
      <c r="C17" s="112">
        <v>0</v>
      </c>
      <c r="D17" s="112">
        <v>0</v>
      </c>
      <c r="E17" s="127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09">
        <v>4464</v>
      </c>
      <c r="O17" s="110">
        <f t="shared" si="0"/>
        <v>4464</v>
      </c>
      <c r="P17" s="50">
        <v>0</v>
      </c>
      <c r="Q17" s="105">
        <v>0</v>
      </c>
      <c r="R17" s="109">
        <v>4464</v>
      </c>
      <c r="S17" s="109">
        <v>2232</v>
      </c>
      <c r="T17" s="109"/>
      <c r="U17" s="150">
        <f>SUM(O17:S17)</f>
        <v>11160</v>
      </c>
      <c r="V17" s="42"/>
    </row>
    <row r="18" spans="1:22" ht="43.5" customHeight="1">
      <c r="A18" s="113" t="s">
        <v>80</v>
      </c>
      <c r="B18" s="114" t="s">
        <v>81</v>
      </c>
      <c r="C18" s="112">
        <v>0</v>
      </c>
      <c r="D18" s="112">
        <v>0</v>
      </c>
      <c r="E18" s="127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09">
        <v>1240</v>
      </c>
      <c r="O18" s="110">
        <f t="shared" si="0"/>
        <v>1240</v>
      </c>
      <c r="P18" s="50">
        <v>0</v>
      </c>
      <c r="Q18" s="105">
        <v>0</v>
      </c>
      <c r="R18" s="109">
        <v>1240</v>
      </c>
      <c r="S18" s="109">
        <v>817</v>
      </c>
      <c r="T18" s="109"/>
      <c r="U18" s="150">
        <f>SUM(O18:S18)</f>
        <v>3297</v>
      </c>
      <c r="V18" s="42"/>
    </row>
    <row r="19" spans="1:22" ht="40.5" customHeight="1">
      <c r="A19" s="113" t="s">
        <v>90</v>
      </c>
      <c r="B19" s="114" t="s">
        <v>91</v>
      </c>
      <c r="C19" s="112">
        <v>0</v>
      </c>
      <c r="D19" s="112">
        <v>0</v>
      </c>
      <c r="E19" s="127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09">
        <v>592</v>
      </c>
      <c r="O19" s="110">
        <f t="shared" si="0"/>
        <v>592</v>
      </c>
      <c r="P19" s="50">
        <v>0</v>
      </c>
      <c r="Q19" s="105">
        <v>0</v>
      </c>
      <c r="R19" s="109">
        <v>592</v>
      </c>
      <c r="S19" s="109">
        <v>592</v>
      </c>
      <c r="T19" s="109"/>
      <c r="U19" s="150">
        <f>SUM(O19:S19)</f>
        <v>1776</v>
      </c>
      <c r="V19" s="42"/>
    </row>
    <row r="20" spans="1:22" ht="40.5" customHeight="1">
      <c r="A20" s="143" t="s">
        <v>100</v>
      </c>
      <c r="B20" s="144" t="s">
        <v>99</v>
      </c>
      <c r="C20" s="145">
        <v>0</v>
      </c>
      <c r="D20" s="145">
        <v>0</v>
      </c>
      <c r="E20" s="146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9">
        <v>650</v>
      </c>
      <c r="O20" s="148">
        <f t="shared" si="0"/>
        <v>650</v>
      </c>
      <c r="P20" s="148"/>
      <c r="Q20" s="149"/>
      <c r="R20" s="149">
        <v>2600</v>
      </c>
      <c r="S20" s="149">
        <v>2600</v>
      </c>
      <c r="T20" s="149">
        <v>1957</v>
      </c>
      <c r="U20" s="151">
        <f>SUM(O20:T20)</f>
        <v>7807</v>
      </c>
      <c r="V20" s="42"/>
    </row>
    <row r="21" spans="1:22" ht="40.5" customHeight="1">
      <c r="A21" s="143" t="s">
        <v>116</v>
      </c>
      <c r="B21" s="144" t="s">
        <v>113</v>
      </c>
      <c r="C21" s="145">
        <v>0</v>
      </c>
      <c r="D21" s="145">
        <v>0</v>
      </c>
      <c r="E21" s="146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9">
        <v>0</v>
      </c>
      <c r="O21" s="148">
        <f t="shared" si="0"/>
        <v>0</v>
      </c>
      <c r="P21" s="148"/>
      <c r="Q21" s="149"/>
      <c r="R21" s="149">
        <v>920</v>
      </c>
      <c r="S21" s="149">
        <v>920</v>
      </c>
      <c r="T21" s="149">
        <v>917.368</v>
      </c>
      <c r="U21" s="151">
        <f>SUM(O21:T21)</f>
        <v>2757.368</v>
      </c>
      <c r="V21" s="42"/>
    </row>
    <row r="22" spans="1:21" ht="18.75" customHeight="1">
      <c r="A22" s="18" t="s">
        <v>32</v>
      </c>
      <c r="B22" s="18"/>
      <c r="C22" s="44">
        <f aca="true" t="shared" si="1" ref="C22:M22">SUM(C15:C20)</f>
        <v>0</v>
      </c>
      <c r="D22" s="44">
        <f t="shared" si="1"/>
        <v>0</v>
      </c>
      <c r="E22" s="44">
        <f t="shared" si="1"/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106">
        <f>SUM(N15:N21)</f>
        <v>12737</v>
      </c>
      <c r="O22" s="106">
        <f>SUM(O15:O21)</f>
        <v>12737</v>
      </c>
      <c r="P22" s="106">
        <f>SUM(P15:P19)</f>
        <v>0</v>
      </c>
      <c r="Q22" s="106">
        <f>SUM(Q15:Q19)</f>
        <v>0</v>
      </c>
      <c r="R22" s="106">
        <f>SUM(R15:R21)</f>
        <v>15608</v>
      </c>
      <c r="S22" s="106">
        <f>SUM(S15:S21)</f>
        <v>7161</v>
      </c>
      <c r="T22" s="106">
        <f>SUM(T15:T21)</f>
        <v>2874.368</v>
      </c>
      <c r="U22" s="106">
        <f>SUM(U15:U21)</f>
        <v>38380.368</v>
      </c>
    </row>
    <row r="23" spans="1:21" ht="15.75" customHeight="1">
      <c r="A23" s="116" t="s">
        <v>33</v>
      </c>
      <c r="B23" s="19"/>
      <c r="C23" s="46"/>
      <c r="D23" s="117"/>
      <c r="E23" s="118"/>
      <c r="F23" s="46"/>
      <c r="G23" s="117"/>
      <c r="H23" s="117"/>
      <c r="I23" s="117"/>
      <c r="J23" s="117"/>
      <c r="K23" s="45"/>
      <c r="L23" s="45"/>
      <c r="M23" s="45"/>
      <c r="N23" s="111"/>
      <c r="O23" s="111"/>
      <c r="P23" s="49"/>
      <c r="Q23" s="43"/>
      <c r="R23" s="43"/>
      <c r="S23" s="43"/>
      <c r="T23" s="43"/>
      <c r="U23" s="44"/>
    </row>
    <row r="24" spans="1:21" ht="40.5" customHeight="1">
      <c r="A24" s="11" t="s">
        <v>66</v>
      </c>
      <c r="B24" s="54" t="s">
        <v>71</v>
      </c>
      <c r="C24" s="124">
        <v>0</v>
      </c>
      <c r="D24" s="120">
        <v>0</v>
      </c>
      <c r="E24" s="121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2">
        <v>409.71007</v>
      </c>
      <c r="O24" s="119">
        <f>C24+D24+E24+F24+G24+H24+I24+J24+K24+L24+N24+M24</f>
        <v>409.71007</v>
      </c>
      <c r="P24" s="50">
        <v>0</v>
      </c>
      <c r="Q24" s="105">
        <v>0</v>
      </c>
      <c r="R24" s="122">
        <v>198.11361</v>
      </c>
      <c r="S24" s="122">
        <v>0</v>
      </c>
      <c r="T24" s="122"/>
      <c r="U24" s="125">
        <f>SUM(O24:S24)</f>
        <v>607.82368</v>
      </c>
    </row>
    <row r="25" spans="1:21" ht="44.25" customHeight="1">
      <c r="A25" s="11" t="s">
        <v>67</v>
      </c>
      <c r="B25" s="54" t="s">
        <v>73</v>
      </c>
      <c r="C25" s="124">
        <v>0</v>
      </c>
      <c r="D25" s="120">
        <v>0</v>
      </c>
      <c r="E25" s="121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2">
        <v>222.11924</v>
      </c>
      <c r="O25" s="119">
        <f>C25+D25+E25+F25+G25+H25+I25+J25+K25+L25+N25+M25</f>
        <v>222.11924</v>
      </c>
      <c r="P25" s="50">
        <v>0</v>
      </c>
      <c r="Q25" s="105">
        <v>0</v>
      </c>
      <c r="R25" s="122">
        <v>109.53235</v>
      </c>
      <c r="S25" s="122">
        <v>0</v>
      </c>
      <c r="T25" s="122"/>
      <c r="U25" s="125">
        <f>SUM(O25:S25)</f>
        <v>331.65159</v>
      </c>
    </row>
    <row r="26" spans="1:21" ht="39" customHeight="1">
      <c r="A26" s="113" t="s">
        <v>78</v>
      </c>
      <c r="B26" s="114" t="s">
        <v>75</v>
      </c>
      <c r="C26" s="115">
        <v>0</v>
      </c>
      <c r="D26" s="126">
        <v>0</v>
      </c>
      <c r="E26" s="127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09">
        <v>609.76406</v>
      </c>
      <c r="O26" s="110">
        <f>C26+D26+E26+F26+G26+H26+I26+J26+K26+L26+N26+M26</f>
        <v>609.76406</v>
      </c>
      <c r="P26" s="50">
        <v>0</v>
      </c>
      <c r="Q26" s="105">
        <v>0</v>
      </c>
      <c r="R26" s="109">
        <v>362.91344</v>
      </c>
      <c r="S26" s="109">
        <v>65.58411</v>
      </c>
      <c r="T26" s="109"/>
      <c r="U26" s="125">
        <f>SUM(O26:S26)</f>
        <v>1038.26161</v>
      </c>
    </row>
    <row r="27" spans="1:21" ht="42" customHeight="1">
      <c r="A27" s="113" t="s">
        <v>80</v>
      </c>
      <c r="B27" s="114" t="s">
        <v>81</v>
      </c>
      <c r="C27" s="115">
        <v>0</v>
      </c>
      <c r="D27" s="126">
        <v>0</v>
      </c>
      <c r="E27" s="127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09">
        <v>180.2139</v>
      </c>
      <c r="O27" s="110">
        <f>C27+D27+E27+F27+G27+H27+I27+J27+K27+L27+N27+M27</f>
        <v>180.2139</v>
      </c>
      <c r="P27" s="50">
        <v>0</v>
      </c>
      <c r="Q27" s="105">
        <v>0</v>
      </c>
      <c r="R27" s="109">
        <v>111.64429</v>
      </c>
      <c r="S27" s="109">
        <v>28.1921</v>
      </c>
      <c r="T27" s="109"/>
      <c r="U27" s="150">
        <f>SUM(O27:S27)</f>
        <v>320.05028999999996</v>
      </c>
    </row>
    <row r="28" spans="1:21" ht="41.25" customHeight="1">
      <c r="A28" s="113" t="s">
        <v>90</v>
      </c>
      <c r="B28" s="114" t="s">
        <v>91</v>
      </c>
      <c r="C28" s="152">
        <v>0</v>
      </c>
      <c r="D28" s="112">
        <v>0</v>
      </c>
      <c r="E28" s="127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09">
        <v>97.14477</v>
      </c>
      <c r="O28" s="110">
        <f>SUM(C28:N28)</f>
        <v>97.14477</v>
      </c>
      <c r="P28" s="50">
        <v>0</v>
      </c>
      <c r="Q28" s="105">
        <v>0</v>
      </c>
      <c r="R28" s="109">
        <v>64.4083</v>
      </c>
      <c r="S28" s="109">
        <v>30.77589</v>
      </c>
      <c r="T28" s="109"/>
      <c r="U28" s="150">
        <f>SUM(O28:S28)</f>
        <v>192.32896</v>
      </c>
    </row>
    <row r="29" spans="1:21" ht="41.25" customHeight="1">
      <c r="A29" s="143" t="s">
        <v>100</v>
      </c>
      <c r="B29" s="144" t="s">
        <v>99</v>
      </c>
      <c r="C29" s="145">
        <v>0</v>
      </c>
      <c r="D29" s="145">
        <v>0</v>
      </c>
      <c r="E29" s="153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9">
        <v>44.28193</v>
      </c>
      <c r="O29" s="148">
        <f>SUM(C29:N29)</f>
        <v>44.28193</v>
      </c>
      <c r="P29" s="148"/>
      <c r="Q29" s="149"/>
      <c r="R29" s="149">
        <v>146.26349</v>
      </c>
      <c r="S29" s="149">
        <v>92.99376</v>
      </c>
      <c r="T29" s="149">
        <v>29.15876</v>
      </c>
      <c r="U29" s="151">
        <f>SUM(O29:T29)</f>
        <v>312.69794</v>
      </c>
    </row>
    <row r="30" spans="1:21" ht="41.25" customHeight="1">
      <c r="A30" s="143" t="s">
        <v>116</v>
      </c>
      <c r="B30" s="144" t="s">
        <v>113</v>
      </c>
      <c r="C30" s="145">
        <v>0</v>
      </c>
      <c r="D30" s="145">
        <v>0</v>
      </c>
      <c r="E30" s="153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9">
        <v>0</v>
      </c>
      <c r="O30" s="148">
        <v>0</v>
      </c>
      <c r="P30" s="148"/>
      <c r="Q30" s="149"/>
      <c r="R30" s="149">
        <v>59.03309</v>
      </c>
      <c r="S30" s="149">
        <v>37.53824</v>
      </c>
      <c r="T30" s="149">
        <v>18.01761</v>
      </c>
      <c r="U30" s="151">
        <f>SUM(O30:T30)</f>
        <v>114.58894000000001</v>
      </c>
    </row>
    <row r="31" spans="1:22" ht="21.75" customHeight="1">
      <c r="A31" s="18" t="s">
        <v>32</v>
      </c>
      <c r="B31" s="17"/>
      <c r="C31" s="44">
        <f>SUM(C24:C28)</f>
        <v>0</v>
      </c>
      <c r="D31" s="44">
        <f>SUM(D24:D28)</f>
        <v>0</v>
      </c>
      <c r="E31" s="44">
        <f aca="true" t="shared" si="2" ref="E31:M31">SUM(E24:E29)</f>
        <v>0</v>
      </c>
      <c r="F31" s="44">
        <f t="shared" si="2"/>
        <v>0</v>
      </c>
      <c r="G31" s="44">
        <f t="shared" si="2"/>
        <v>0</v>
      </c>
      <c r="H31" s="44">
        <f t="shared" si="2"/>
        <v>0</v>
      </c>
      <c r="I31" s="44">
        <f t="shared" si="2"/>
        <v>0</v>
      </c>
      <c r="J31" s="44">
        <f t="shared" si="2"/>
        <v>0</v>
      </c>
      <c r="K31" s="44">
        <f t="shared" si="2"/>
        <v>0</v>
      </c>
      <c r="L31" s="44">
        <f t="shared" si="2"/>
        <v>0</v>
      </c>
      <c r="M31" s="44">
        <f t="shared" si="2"/>
        <v>0</v>
      </c>
      <c r="N31" s="106">
        <f>SUM(N24:N30)</f>
        <v>1563.2339700000002</v>
      </c>
      <c r="O31" s="106">
        <f>SUM(O24:O30)</f>
        <v>1563.2339700000002</v>
      </c>
      <c r="P31" s="106">
        <f>SUM(P24:P28)</f>
        <v>0</v>
      </c>
      <c r="Q31" s="106">
        <f>SUM(Q24:Q28)</f>
        <v>0</v>
      </c>
      <c r="R31" s="106">
        <f>SUM(R24:R30)</f>
        <v>1051.9085699999998</v>
      </c>
      <c r="S31" s="106">
        <f>SUM(S24:S30)</f>
        <v>255.0841</v>
      </c>
      <c r="T31" s="106">
        <f>SUM(T24:T30)</f>
        <v>47.176370000000006</v>
      </c>
      <c r="U31" s="106">
        <f>SUM(U24:U30)</f>
        <v>2917.40301</v>
      </c>
      <c r="V31" s="154"/>
    </row>
    <row r="32" spans="1:21" ht="18" customHeight="1">
      <c r="A32" s="18" t="s">
        <v>19</v>
      </c>
      <c r="B32" s="18" t="s">
        <v>13</v>
      </c>
      <c r="C32" s="44">
        <f>C22+C31</f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f>L22</f>
        <v>0</v>
      </c>
      <c r="M32" s="44">
        <f>M22</f>
        <v>0</v>
      </c>
      <c r="N32" s="106">
        <f aca="true" t="shared" si="3" ref="N32:U32">N22+N31</f>
        <v>14300.233970000001</v>
      </c>
      <c r="O32" s="106">
        <f t="shared" si="3"/>
        <v>14300.233970000001</v>
      </c>
      <c r="P32" s="106">
        <f t="shared" si="3"/>
        <v>0</v>
      </c>
      <c r="Q32" s="106">
        <f t="shared" si="3"/>
        <v>0</v>
      </c>
      <c r="R32" s="106">
        <f t="shared" si="3"/>
        <v>16659.90857</v>
      </c>
      <c r="S32" s="106">
        <f t="shared" si="3"/>
        <v>7416.0841</v>
      </c>
      <c r="T32" s="106">
        <f t="shared" si="3"/>
        <v>2921.54437</v>
      </c>
      <c r="U32" s="106">
        <f t="shared" si="3"/>
        <v>41297.771010000004</v>
      </c>
    </row>
    <row r="33" spans="1:16" ht="12.75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ht="12.75">
      <c r="B34" s="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269" t="s">
        <v>86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1" t="s">
        <v>87</v>
      </c>
      <c r="M35" s="1"/>
      <c r="O35" s="23"/>
      <c r="P35" s="23"/>
    </row>
    <row r="36" spans="15:16" ht="12.75">
      <c r="O36" s="23"/>
      <c r="P36" s="23"/>
    </row>
    <row r="37" spans="15:16" ht="12.75">
      <c r="O37" s="24"/>
      <c r="P37" s="24"/>
    </row>
    <row r="38" spans="2:16" ht="12.75">
      <c r="B38" s="3"/>
      <c r="C38" s="24"/>
      <c r="D38" s="24"/>
      <c r="E38" s="24"/>
      <c r="F38" s="24"/>
      <c r="G38" s="24"/>
      <c r="H38" s="24"/>
      <c r="I38" s="24"/>
      <c r="K38" s="24" t="s">
        <v>14</v>
      </c>
      <c r="L38" s="24"/>
      <c r="M38" s="24"/>
      <c r="N38" s="25"/>
      <c r="O38" s="24"/>
      <c r="P38" s="24"/>
    </row>
    <row r="39" spans="2:16" ht="12.75">
      <c r="B39" s="3"/>
      <c r="C39" s="26"/>
      <c r="D39" s="26"/>
      <c r="E39" s="27"/>
      <c r="F39" s="28"/>
      <c r="G39" s="26"/>
      <c r="H39" s="27"/>
      <c r="I39" s="26"/>
      <c r="J39" s="26"/>
      <c r="K39" s="27"/>
      <c r="L39" s="26"/>
      <c r="M39" s="26"/>
      <c r="N39" s="27"/>
      <c r="O39" s="24"/>
      <c r="P39" s="24"/>
    </row>
    <row r="40" spans="2:16" ht="12.75">
      <c r="B40" s="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9"/>
      <c r="P40" s="29"/>
    </row>
  </sheetData>
  <sheetProtection/>
  <mergeCells count="14">
    <mergeCell ref="A35:K35"/>
    <mergeCell ref="Q12:Q13"/>
    <mergeCell ref="R12:R13"/>
    <mergeCell ref="S2:V2"/>
    <mergeCell ref="C6:L6"/>
    <mergeCell ref="T1:U1"/>
    <mergeCell ref="U12:U13"/>
    <mergeCell ref="A14:M14"/>
    <mergeCell ref="S12:S13"/>
    <mergeCell ref="P12:P13"/>
    <mergeCell ref="A12:A13"/>
    <mergeCell ref="B12:B13"/>
    <mergeCell ref="C12:N12"/>
    <mergeCell ref="O12:O13"/>
  </mergeCells>
  <printOptions/>
  <pageMargins left="0.7874015748031497" right="0.5905511811023623" top="0.5905511811023623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2016-04-11T03:36:17Z</cp:lastPrinted>
  <dcterms:created xsi:type="dcterms:W3CDTF">2008-03-31T00:35:18Z</dcterms:created>
  <dcterms:modified xsi:type="dcterms:W3CDTF">2016-05-16T03:52:04Z</dcterms:modified>
  <cp:category/>
  <cp:version/>
  <cp:contentType/>
  <cp:contentStatus/>
</cp:coreProperties>
</file>